
<file path=[Content_Types].xml><?xml version="1.0" encoding="utf-8"?>
<Types xmlns="http://schemas.openxmlformats.org/package/2006/content-types">
  <Default Extension="xml" ContentType="application/xml"/>
  <Default Extension="jpeg" ContentType="image/jpe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2624"/>
  <workbookPr showInkAnnotation="0" autoCompressPictures="0"/>
  <bookViews>
    <workbookView xWindow="1140" yWindow="0" windowWidth="19640" windowHeight="14520" tabRatio="500"/>
  </bookViews>
  <sheets>
    <sheet name="Genetic Distance" sheetId="1" r:id="rId1"/>
    <sheet name="Allele Frequencies" sheetId="2" r:id="rId2"/>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C15" i="1" l="1"/>
  <c r="B15" i="1"/>
  <c r="B22" i="1"/>
  <c r="C22" i="1"/>
  <c r="D22" i="1"/>
  <c r="E22" i="1"/>
  <c r="C18" i="1"/>
  <c r="C19" i="1"/>
  <c r="C20" i="1"/>
  <c r="C21" i="1"/>
  <c r="C23" i="1"/>
  <c r="C24" i="1"/>
  <c r="C25" i="1"/>
  <c r="C26" i="1"/>
  <c r="C27" i="1"/>
  <c r="C28" i="1"/>
  <c r="C29" i="1"/>
  <c r="C17" i="1"/>
  <c r="B18" i="1"/>
  <c r="B19" i="1"/>
  <c r="B20" i="1"/>
  <c r="B21" i="1"/>
  <c r="B23" i="1"/>
  <c r="B24" i="1"/>
  <c r="B25" i="1"/>
  <c r="B26" i="1"/>
  <c r="B27" i="1"/>
  <c r="B28" i="1"/>
  <c r="B29" i="1"/>
  <c r="B17" i="1"/>
  <c r="L18" i="2"/>
  <c r="K18" i="2"/>
  <c r="J18" i="2"/>
  <c r="I18" i="2"/>
  <c r="H18" i="2"/>
  <c r="G18" i="2"/>
  <c r="F18" i="2"/>
  <c r="E18" i="2"/>
  <c r="D18" i="2"/>
  <c r="C18" i="2"/>
  <c r="B18" i="2"/>
  <c r="C16" i="1"/>
  <c r="B16" i="1"/>
  <c r="D17" i="1"/>
  <c r="E17" i="1"/>
  <c r="D18" i="1"/>
  <c r="E18" i="1"/>
  <c r="D19" i="1"/>
  <c r="E19" i="1"/>
  <c r="D20" i="1"/>
  <c r="E20" i="1"/>
  <c r="D21" i="1"/>
  <c r="E21" i="1"/>
  <c r="D23" i="1"/>
  <c r="E23" i="1"/>
  <c r="D24" i="1"/>
  <c r="E24" i="1"/>
  <c r="D25" i="1"/>
  <c r="E25" i="1"/>
  <c r="D26" i="1"/>
  <c r="E26" i="1"/>
  <c r="D27" i="1"/>
  <c r="E27" i="1"/>
  <c r="D28" i="1"/>
  <c r="E28" i="1"/>
  <c r="D29" i="1"/>
  <c r="E29" i="1"/>
  <c r="E30" i="1"/>
  <c r="F17" i="1"/>
  <c r="F18" i="1"/>
  <c r="F19" i="1"/>
  <c r="F20" i="1"/>
  <c r="F21" i="1"/>
  <c r="F22" i="1"/>
  <c r="F23" i="1"/>
  <c r="F24" i="1"/>
  <c r="F25" i="1"/>
  <c r="F26" i="1"/>
  <c r="F27" i="1"/>
  <c r="F28" i="1"/>
  <c r="F29" i="1"/>
  <c r="F30" i="1"/>
  <c r="F31" i="1"/>
  <c r="F9" i="1"/>
  <c r="C30" i="1"/>
  <c r="B30" i="1"/>
</calcChain>
</file>

<file path=xl/sharedStrings.xml><?xml version="1.0" encoding="utf-8"?>
<sst xmlns="http://schemas.openxmlformats.org/spreadsheetml/2006/main" count="39" uniqueCount="24">
  <si>
    <t>Allele</t>
  </si>
  <si>
    <t>a</t>
  </si>
  <si>
    <t>b</t>
  </si>
  <si>
    <t>c</t>
  </si>
  <si>
    <t>d</t>
  </si>
  <si>
    <t>e</t>
  </si>
  <si>
    <t>f</t>
  </si>
  <si>
    <t>g</t>
  </si>
  <si>
    <t>j</t>
  </si>
  <si>
    <t>l</t>
  </si>
  <si>
    <t>m</t>
  </si>
  <si>
    <t>n</t>
  </si>
  <si>
    <t>o</t>
  </si>
  <si>
    <t>p</t>
  </si>
  <si>
    <t>MSP</t>
  </si>
  <si>
    <t>pbar</t>
  </si>
  <si>
    <t>MSG</t>
  </si>
  <si>
    <t>n_c</t>
  </si>
  <si>
    <t>Population Size</t>
  </si>
  <si>
    <t>Population</t>
  </si>
  <si>
    <t>Total</t>
  </si>
  <si>
    <t>Populations to Compare:</t>
  </si>
  <si>
    <t>Population Size:</t>
  </si>
  <si>
    <t>Genetic Distance: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</si>
</sst>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2"/>
      <color theme="1"/>
      <name val="Calibri"/>
      <family val="2"/>
      <scheme val="minor"/>
    </font>
    <font>
      <u/>
      <sz val="12"/>
      <color theme="10"/>
      <name val="Calibri"/>
      <family val="2"/>
      <scheme val="minor"/>
    </font>
    <font>
      <u/>
      <sz val="12"/>
      <color theme="11"/>
      <name val="Calibri"/>
      <family val="2"/>
      <scheme val="minor"/>
    </font>
    <font>
      <sz val="18"/>
      <color theme="1"/>
      <name val="Calibri"/>
      <scheme val="minor"/>
    </font>
    <font>
      <sz val="16"/>
      <color theme="1"/>
      <name val="Calibri"/>
      <scheme val="minor"/>
    </font>
  </fonts>
  <fills count="4">
    <fill>
      <patternFill patternType="none"/>
    </fill>
    <fill>
      <patternFill patternType="gray125"/>
    </fill>
    <fill>
      <patternFill patternType="solid">
        <fgColor rgb="FFFF8000"/>
        <bgColor indexed="64"/>
      </patternFill>
    </fill>
    <fill>
      <patternFill patternType="solid">
        <fgColor rgb="FF8DB138"/>
        <bgColor indexed="64"/>
      </patternFill>
    </fill>
  </fills>
  <borders count="10">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s>
  <cellStyleXfs count="4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27">
    <xf numFmtId="0" fontId="0" fillId="0" borderId="0" xfId="0"/>
    <xf numFmtId="0" fontId="0" fillId="0" borderId="1" xfId="0" applyBorder="1" applyAlignment="1">
      <alignment horizontal="right" wrapText="1"/>
    </xf>
    <xf numFmtId="0" fontId="0" fillId="0" borderId="1" xfId="0" applyBorder="1"/>
    <xf numFmtId="0" fontId="0" fillId="0" borderId="0" xfId="0" applyAlignment="1">
      <alignment horizontal="center"/>
    </xf>
    <xf numFmtId="0" fontId="0" fillId="0" borderId="1" xfId="0" applyFill="1" applyBorder="1"/>
    <xf numFmtId="0" fontId="0" fillId="0" borderId="2" xfId="0" applyBorder="1"/>
    <xf numFmtId="0" fontId="0" fillId="0" borderId="3" xfId="0" applyBorder="1"/>
    <xf numFmtId="0" fontId="0" fillId="0" borderId="2" xfId="0" applyBorder="1" applyAlignment="1">
      <alignment horizontal="right" wrapText="1"/>
    </xf>
    <xf numFmtId="0" fontId="0" fillId="0" borderId="4" xfId="0" applyBorder="1"/>
    <xf numFmtId="0" fontId="0" fillId="0" borderId="5" xfId="0" applyBorder="1"/>
    <xf numFmtId="0" fontId="0" fillId="0" borderId="6" xfId="0" applyBorder="1"/>
    <xf numFmtId="0" fontId="0" fillId="0" borderId="2" xfId="0" applyFill="1" applyBorder="1"/>
    <xf numFmtId="0" fontId="0" fillId="0" borderId="7" xfId="0" applyBorder="1"/>
    <xf numFmtId="0" fontId="0" fillId="0" borderId="0" xfId="0" applyAlignment="1">
      <alignment horizontal="center"/>
    </xf>
    <xf numFmtId="0" fontId="0" fillId="0" borderId="1" xfId="0" applyBorder="1" applyAlignment="1">
      <alignment horizontal="center"/>
    </xf>
    <xf numFmtId="0" fontId="0" fillId="0" borderId="0" xfId="0" applyBorder="1"/>
    <xf numFmtId="0" fontId="0" fillId="0" borderId="0" xfId="0" applyAlignment="1">
      <alignment wrapText="1"/>
    </xf>
    <xf numFmtId="0" fontId="3" fillId="2" borderId="3" xfId="0" applyFont="1" applyFill="1" applyBorder="1" applyAlignment="1">
      <alignment horizontal="center"/>
    </xf>
    <xf numFmtId="0" fontId="4" fillId="2" borderId="8" xfId="0" applyFont="1" applyFill="1" applyBorder="1" applyAlignment="1">
      <alignment horizontal="center"/>
    </xf>
    <xf numFmtId="0" fontId="4" fillId="2" borderId="2" xfId="0" applyFont="1" applyFill="1" applyBorder="1" applyAlignment="1">
      <alignment horizontal="center"/>
    </xf>
    <xf numFmtId="0" fontId="4" fillId="2" borderId="9" xfId="0" applyFont="1" applyFill="1" applyBorder="1" applyAlignment="1">
      <alignment horizontal="center"/>
    </xf>
    <xf numFmtId="0" fontId="0" fillId="2" borderId="5" xfId="0" applyFill="1" applyBorder="1"/>
    <xf numFmtId="0" fontId="3" fillId="2" borderId="6" xfId="0" applyFont="1" applyFill="1" applyBorder="1" applyAlignment="1">
      <alignment horizontal="center"/>
    </xf>
    <xf numFmtId="0" fontId="4" fillId="3" borderId="8" xfId="0" applyFont="1" applyFill="1" applyBorder="1"/>
    <xf numFmtId="0" fontId="0" fillId="3" borderId="9" xfId="0" applyFill="1" applyBorder="1"/>
    <xf numFmtId="0" fontId="0" fillId="3" borderId="5" xfId="0" applyFont="1" applyFill="1" applyBorder="1" applyAlignment="1">
      <alignment vertical="center" wrapText="1"/>
    </xf>
    <xf numFmtId="0" fontId="3" fillId="3" borderId="6" xfId="0" applyFont="1" applyFill="1" applyBorder="1"/>
  </cellXfs>
  <cellStyles count="4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Normal" xfId="0" builtinId="0"/>
  </cellStyles>
  <dxfs count="0"/>
  <tableStyles count="0" defaultTableStyle="TableStyleMedium9" defaultPivotStyle="PivotStyleMedium4"/>
  <colors>
    <mruColors>
      <color rgb="FF4F81BD"/>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strRef>
          <c:f>'Genetic Distance'!$B$16</c:f>
          <c:strCache>
            <c:ptCount val="1"/>
            <c:pt idx="0">
              <c:v>Population 1</c:v>
            </c:pt>
          </c:strCache>
        </c:strRef>
      </c:tx>
      <c:layout/>
      <c:overlay val="0"/>
      <c:txPr>
        <a:bodyPr/>
        <a:lstStyle/>
        <a:p>
          <a:pPr>
            <a:defRPr/>
          </a:pPr>
          <a:endParaRPr lang="en-US"/>
        </a:p>
      </c:txPr>
    </c:title>
    <c:autoTitleDeleted val="0"/>
    <c:plotArea>
      <c:layout/>
      <c:pieChart>
        <c:varyColors val="1"/>
        <c:ser>
          <c:idx val="0"/>
          <c:order val="0"/>
          <c:dPt>
            <c:idx val="0"/>
            <c:bubble3D val="0"/>
            <c:spPr>
              <a:solidFill>
                <a:schemeClr val="bg2">
                  <a:lumMod val="75000"/>
                </a:schemeClr>
              </a:solidFill>
            </c:spPr>
          </c:dPt>
          <c:dPt>
            <c:idx val="1"/>
            <c:bubble3D val="0"/>
            <c:spPr>
              <a:solidFill>
                <a:schemeClr val="tx2">
                  <a:lumMod val="75000"/>
                </a:schemeClr>
              </a:solidFill>
            </c:spPr>
          </c:dPt>
          <c:dPt>
            <c:idx val="2"/>
            <c:bubble3D val="0"/>
            <c:spPr>
              <a:solidFill>
                <a:srgbClr val="51A6C2">
                  <a:lumMod val="75000"/>
                </a:srgbClr>
              </a:solidFill>
            </c:spPr>
          </c:dPt>
          <c:dPt>
            <c:idx val="3"/>
            <c:bubble3D val="0"/>
            <c:spPr>
              <a:solidFill>
                <a:schemeClr val="accent2">
                  <a:lumMod val="75000"/>
                </a:schemeClr>
              </a:solidFill>
            </c:spPr>
          </c:dPt>
          <c:dPt>
            <c:idx val="4"/>
            <c:bubble3D val="0"/>
            <c:spPr>
              <a:solidFill>
                <a:srgbClr val="7EC251">
                  <a:lumMod val="75000"/>
                </a:srgbClr>
              </a:solidFill>
            </c:spPr>
          </c:dPt>
          <c:dPt>
            <c:idx val="5"/>
            <c:bubble3D val="0"/>
            <c:spPr>
              <a:solidFill>
                <a:srgbClr val="E1DC53">
                  <a:lumMod val="75000"/>
                </a:srgbClr>
              </a:solidFill>
            </c:spPr>
          </c:dPt>
          <c:dPt>
            <c:idx val="6"/>
            <c:bubble3D val="0"/>
            <c:spPr>
              <a:solidFill>
                <a:srgbClr val="B54721">
                  <a:lumMod val="60000"/>
                  <a:lumOff val="40000"/>
                </a:srgbClr>
              </a:solidFill>
            </c:spPr>
          </c:dPt>
          <c:dPt>
            <c:idx val="9"/>
            <c:bubble3D val="0"/>
            <c:spPr>
              <a:solidFill>
                <a:schemeClr val="tx2">
                  <a:lumMod val="60000"/>
                  <a:lumOff val="40000"/>
                </a:schemeClr>
              </a:solidFill>
            </c:spPr>
          </c:dPt>
          <c:dPt>
            <c:idx val="11"/>
            <c:bubble3D val="0"/>
            <c:spPr>
              <a:solidFill>
                <a:schemeClr val="accent2">
                  <a:lumMod val="60000"/>
                  <a:lumOff val="40000"/>
                </a:schemeClr>
              </a:solidFill>
            </c:spPr>
          </c:dPt>
          <c:dPt>
            <c:idx val="12"/>
            <c:bubble3D val="0"/>
            <c:spPr>
              <a:solidFill>
                <a:srgbClr val="7EC251">
                  <a:lumMod val="40000"/>
                  <a:lumOff val="60000"/>
                </a:srgbClr>
              </a:solidFill>
            </c:spPr>
          </c:dPt>
          <c:cat>
            <c:strRef>
              <c:f>'Genetic Distance'!$A$17:$A$29</c:f>
              <c:strCache>
                <c:ptCount val="13"/>
                <c:pt idx="0">
                  <c:v>a</c:v>
                </c:pt>
                <c:pt idx="1">
                  <c:v>b</c:v>
                </c:pt>
                <c:pt idx="2">
                  <c:v>c</c:v>
                </c:pt>
                <c:pt idx="3">
                  <c:v>d</c:v>
                </c:pt>
                <c:pt idx="4">
                  <c:v>e</c:v>
                </c:pt>
                <c:pt idx="5">
                  <c:v>f</c:v>
                </c:pt>
                <c:pt idx="6">
                  <c:v>g</c:v>
                </c:pt>
                <c:pt idx="7">
                  <c:v>j</c:v>
                </c:pt>
                <c:pt idx="8">
                  <c:v>l</c:v>
                </c:pt>
                <c:pt idx="9">
                  <c:v>m</c:v>
                </c:pt>
                <c:pt idx="10">
                  <c:v>n</c:v>
                </c:pt>
                <c:pt idx="11">
                  <c:v>o</c:v>
                </c:pt>
                <c:pt idx="12">
                  <c:v>p</c:v>
                </c:pt>
              </c:strCache>
            </c:strRef>
          </c:cat>
          <c:val>
            <c:numRef>
              <c:f>'Genetic Distance'!$B$17:$B$29</c:f>
              <c:numCache>
                <c:formatCode>General</c:formatCode>
                <c:ptCount val="13"/>
                <c:pt idx="0">
                  <c:v>0.0</c:v>
                </c:pt>
                <c:pt idx="1">
                  <c:v>0.0</c:v>
                </c:pt>
                <c:pt idx="2">
                  <c:v>0.0</c:v>
                </c:pt>
                <c:pt idx="3">
                  <c:v>0.0</c:v>
                </c:pt>
                <c:pt idx="4">
                  <c:v>0.0</c:v>
                </c:pt>
                <c:pt idx="5">
                  <c:v>0.45</c:v>
                </c:pt>
                <c:pt idx="6">
                  <c:v>0.55</c:v>
                </c:pt>
                <c:pt idx="7">
                  <c:v>0.0</c:v>
                </c:pt>
                <c:pt idx="8">
                  <c:v>0.0</c:v>
                </c:pt>
                <c:pt idx="9">
                  <c:v>0.0</c:v>
                </c:pt>
                <c:pt idx="10">
                  <c:v>0.0</c:v>
                </c:pt>
                <c:pt idx="11">
                  <c:v>0.0</c:v>
                </c:pt>
                <c:pt idx="12">
                  <c:v>0.0</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strRef>
          <c:f>'Genetic Distance'!$C$16</c:f>
          <c:strCache>
            <c:ptCount val="1"/>
            <c:pt idx="0">
              <c:v>Population 2</c:v>
            </c:pt>
          </c:strCache>
        </c:strRef>
      </c:tx>
      <c:layout/>
      <c:overlay val="0"/>
      <c:txPr>
        <a:bodyPr/>
        <a:lstStyle/>
        <a:p>
          <a:pPr>
            <a:defRPr/>
          </a:pPr>
          <a:endParaRPr lang="en-US"/>
        </a:p>
      </c:txPr>
    </c:title>
    <c:autoTitleDeleted val="0"/>
    <c:plotArea>
      <c:layout/>
      <c:pieChart>
        <c:varyColors val="1"/>
        <c:ser>
          <c:idx val="0"/>
          <c:order val="0"/>
          <c:dPt>
            <c:idx val="0"/>
            <c:bubble3D val="0"/>
            <c:spPr>
              <a:solidFill>
                <a:schemeClr val="bg2">
                  <a:lumMod val="75000"/>
                </a:schemeClr>
              </a:solidFill>
            </c:spPr>
          </c:dPt>
          <c:dPt>
            <c:idx val="1"/>
            <c:bubble3D val="0"/>
            <c:spPr>
              <a:solidFill>
                <a:schemeClr val="tx2">
                  <a:lumMod val="75000"/>
                </a:schemeClr>
              </a:solidFill>
            </c:spPr>
          </c:dPt>
          <c:dPt>
            <c:idx val="2"/>
            <c:bubble3D val="0"/>
            <c:spPr>
              <a:solidFill>
                <a:srgbClr val="51A6C2">
                  <a:lumMod val="75000"/>
                </a:srgbClr>
              </a:solidFill>
            </c:spPr>
          </c:dPt>
          <c:dPt>
            <c:idx val="3"/>
            <c:bubble3D val="0"/>
            <c:spPr>
              <a:solidFill>
                <a:schemeClr val="accent2">
                  <a:lumMod val="75000"/>
                </a:schemeClr>
              </a:solidFill>
            </c:spPr>
          </c:dPt>
          <c:dPt>
            <c:idx val="4"/>
            <c:bubble3D val="0"/>
            <c:spPr>
              <a:solidFill>
                <a:srgbClr val="7EC251">
                  <a:lumMod val="75000"/>
                </a:srgbClr>
              </a:solidFill>
            </c:spPr>
          </c:dPt>
          <c:dPt>
            <c:idx val="5"/>
            <c:bubble3D val="0"/>
            <c:spPr>
              <a:solidFill>
                <a:srgbClr val="E1DC53">
                  <a:lumMod val="75000"/>
                </a:srgbClr>
              </a:solidFill>
            </c:spPr>
          </c:dPt>
          <c:dPt>
            <c:idx val="6"/>
            <c:bubble3D val="0"/>
            <c:spPr>
              <a:solidFill>
                <a:srgbClr val="B54721">
                  <a:lumMod val="60000"/>
                  <a:lumOff val="40000"/>
                </a:srgbClr>
              </a:solidFill>
            </c:spPr>
          </c:dPt>
          <c:dPt>
            <c:idx val="9"/>
            <c:bubble3D val="0"/>
            <c:spPr>
              <a:solidFill>
                <a:schemeClr val="tx2">
                  <a:lumMod val="60000"/>
                  <a:lumOff val="40000"/>
                </a:schemeClr>
              </a:solidFill>
            </c:spPr>
          </c:dPt>
          <c:dPt>
            <c:idx val="11"/>
            <c:bubble3D val="0"/>
            <c:spPr>
              <a:solidFill>
                <a:schemeClr val="accent2">
                  <a:lumMod val="60000"/>
                  <a:lumOff val="40000"/>
                </a:schemeClr>
              </a:solidFill>
            </c:spPr>
          </c:dPt>
          <c:dPt>
            <c:idx val="12"/>
            <c:bubble3D val="0"/>
            <c:spPr>
              <a:solidFill>
                <a:srgbClr val="7EC251">
                  <a:lumMod val="40000"/>
                  <a:lumOff val="60000"/>
                </a:srgbClr>
              </a:solidFill>
            </c:spPr>
          </c:dPt>
          <c:cat>
            <c:strRef>
              <c:f>'Genetic Distance'!$A$17:$A$29</c:f>
              <c:strCache>
                <c:ptCount val="13"/>
                <c:pt idx="0">
                  <c:v>a</c:v>
                </c:pt>
                <c:pt idx="1">
                  <c:v>b</c:v>
                </c:pt>
                <c:pt idx="2">
                  <c:v>c</c:v>
                </c:pt>
                <c:pt idx="3">
                  <c:v>d</c:v>
                </c:pt>
                <c:pt idx="4">
                  <c:v>e</c:v>
                </c:pt>
                <c:pt idx="5">
                  <c:v>f</c:v>
                </c:pt>
                <c:pt idx="6">
                  <c:v>g</c:v>
                </c:pt>
                <c:pt idx="7">
                  <c:v>j</c:v>
                </c:pt>
                <c:pt idx="8">
                  <c:v>l</c:v>
                </c:pt>
                <c:pt idx="9">
                  <c:v>m</c:v>
                </c:pt>
                <c:pt idx="10">
                  <c:v>n</c:v>
                </c:pt>
                <c:pt idx="11">
                  <c:v>o</c:v>
                </c:pt>
                <c:pt idx="12">
                  <c:v>p</c:v>
                </c:pt>
              </c:strCache>
            </c:strRef>
          </c:cat>
          <c:val>
            <c:numRef>
              <c:f>'Genetic Distance'!$C$17:$C$29</c:f>
              <c:numCache>
                <c:formatCode>General</c:formatCode>
                <c:ptCount val="13"/>
                <c:pt idx="0">
                  <c:v>0.3</c:v>
                </c:pt>
                <c:pt idx="1">
                  <c:v>0.0</c:v>
                </c:pt>
                <c:pt idx="2">
                  <c:v>0.0</c:v>
                </c:pt>
                <c:pt idx="3">
                  <c:v>0.0</c:v>
                </c:pt>
                <c:pt idx="4">
                  <c:v>0.0</c:v>
                </c:pt>
                <c:pt idx="5">
                  <c:v>0.7</c:v>
                </c:pt>
                <c:pt idx="6">
                  <c:v>0.0</c:v>
                </c:pt>
                <c:pt idx="7">
                  <c:v>0.0</c:v>
                </c:pt>
                <c:pt idx="8">
                  <c:v>0.0</c:v>
                </c:pt>
                <c:pt idx="9">
                  <c:v>0.0</c:v>
                </c:pt>
                <c:pt idx="10">
                  <c:v>0.0</c:v>
                </c:pt>
                <c:pt idx="11">
                  <c:v>0.0</c:v>
                </c:pt>
                <c:pt idx="12">
                  <c:v>0.0</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812800</xdr:colOff>
      <xdr:row>6</xdr:row>
      <xdr:rowOff>171450</xdr:rowOff>
    </xdr:from>
    <xdr:to>
      <xdr:col>9</xdr:col>
      <xdr:colOff>622300</xdr:colOff>
      <xdr:row>16</xdr:row>
      <xdr:rowOff>38100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685800</xdr:colOff>
      <xdr:row>6</xdr:row>
      <xdr:rowOff>158750</xdr:rowOff>
    </xdr:from>
    <xdr:to>
      <xdr:col>12</xdr:col>
      <xdr:colOff>495300</xdr:colOff>
      <xdr:row>16</xdr:row>
      <xdr:rowOff>25400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800100</xdr:colOff>
      <xdr:row>17</xdr:row>
      <xdr:rowOff>0</xdr:rowOff>
    </xdr:from>
    <xdr:to>
      <xdr:col>12</xdr:col>
      <xdr:colOff>433330</xdr:colOff>
      <xdr:row>31</xdr:row>
      <xdr:rowOff>34124</xdr:rowOff>
    </xdr:to>
    <xdr:pic>
      <xdr:nvPicPr>
        <xdr:cNvPr id="6" name="Picture 5" descr="Figure9_3"/>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3479800"/>
          <a:ext cx="4586230" cy="2701124"/>
        </a:xfrm>
        <a:prstGeom prst="rect">
          <a:avLst/>
        </a:prstGeom>
        <a:noFill/>
        <a:ln>
          <a:noFill/>
        </a:ln>
      </xdr:spPr>
    </xdr:pic>
    <xdr:clientData/>
  </xdr:twoCellAnchor>
  <xdr:twoCellAnchor>
    <xdr:from>
      <xdr:col>0</xdr:col>
      <xdr:colOff>0</xdr:colOff>
      <xdr:row>0</xdr:row>
      <xdr:rowOff>0</xdr:rowOff>
    </xdr:from>
    <xdr:to>
      <xdr:col>12</xdr:col>
      <xdr:colOff>508000</xdr:colOff>
      <xdr:row>5</xdr:row>
      <xdr:rowOff>88900</xdr:rowOff>
    </xdr:to>
    <xdr:sp macro="" textlink="">
      <xdr:nvSpPr>
        <xdr:cNvPr id="13" name="TextBox 12"/>
        <xdr:cNvSpPr txBox="1"/>
      </xdr:nvSpPr>
      <xdr:spPr>
        <a:xfrm>
          <a:off x="0" y="0"/>
          <a:ext cx="10756900" cy="1041400"/>
        </a:xfrm>
        <a:prstGeom prst="rect">
          <a:avLst/>
        </a:prstGeom>
        <a:solidFill>
          <a:srgbClr val="4F81B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tIns="91440" rIns="182880" bIns="91440" rtlCol="0" anchor="t"/>
        <a:lstStyle/>
        <a:p>
          <a:pPr marL="0" indent="0"/>
          <a:r>
            <a:rPr lang="en-US" sz="1400" b="1" baseline="0">
              <a:solidFill>
                <a:schemeClr val="bg1"/>
              </a:solidFill>
              <a:latin typeface="+mn-lt"/>
              <a:ea typeface="+mn-ea"/>
              <a:cs typeface="+mn-cs"/>
            </a:rPr>
            <a:t>Instructions</a:t>
          </a:r>
          <a:r>
            <a:rPr lang="en-US" sz="1400" baseline="0">
              <a:solidFill>
                <a:schemeClr val="bg1"/>
              </a:solidFill>
              <a:latin typeface="+mn-lt"/>
              <a:ea typeface="+mn-ea"/>
              <a:cs typeface="+mn-cs"/>
            </a:rPr>
            <a:t>: This workbook computes the genetic distance between </a:t>
          </a:r>
          <a:r>
            <a:rPr lang="en-US" sz="1400" baseline="0">
              <a:solidFill>
                <a:srgbClr val="FF0000"/>
              </a:solidFill>
              <a:latin typeface="+mn-lt"/>
              <a:ea typeface="+mn-ea"/>
              <a:cs typeface="+mn-cs"/>
            </a:rPr>
            <a:t>any two populations in Figure 9.3</a:t>
          </a:r>
          <a:r>
            <a:rPr lang="en-US" sz="1400" baseline="0">
              <a:solidFill>
                <a:schemeClr val="bg1"/>
              </a:solidFill>
              <a:latin typeface="+mn-lt"/>
              <a:ea typeface="+mn-ea"/>
              <a:cs typeface="+mn-cs"/>
            </a:rPr>
            <a:t>, which is reproduced below for easy reference. Enter the populations you wish to compare in cells B8 and C8. Data from the Allele Frequencies sheet are in columns B and C, and the percentages are shaded from light to dark for easy comparison. Another way to compare is by looking at the pie charts in the origianl figure or in the color pie charts above the figure. You can look at the formulas for genetic distance if you are interested in knowing more detail.</a:t>
          </a:r>
        </a:p>
      </xdr:txBody>
    </xdr:sp>
    <xdr:clientData/>
  </xdr:twoCellAnchor>
</xdr:wsDr>
</file>

<file path=xl/theme/theme1.xml><?xml version="1.0" encoding="utf-8"?>
<a:theme xmlns:a="http://schemas.openxmlformats.org/drawingml/2006/main" name="Office Theme">
  <a:themeElements>
    <a:clrScheme name="Summer">
      <a:dk1>
        <a:sysClr val="windowText" lastClr="000000"/>
      </a:dk1>
      <a:lt1>
        <a:sysClr val="window" lastClr="FFFFFF"/>
      </a:lt1>
      <a:dk2>
        <a:srgbClr val="D16207"/>
      </a:dk2>
      <a:lt2>
        <a:srgbClr val="F0B31E"/>
      </a:lt2>
      <a:accent1>
        <a:srgbClr val="51A6C2"/>
      </a:accent1>
      <a:accent2>
        <a:srgbClr val="51C2A9"/>
      </a:accent2>
      <a:accent3>
        <a:srgbClr val="7EC251"/>
      </a:accent3>
      <a:accent4>
        <a:srgbClr val="E1DC53"/>
      </a:accent4>
      <a:accent5>
        <a:srgbClr val="B54721"/>
      </a:accent5>
      <a:accent6>
        <a:srgbClr val="A16BB1"/>
      </a:accent6>
      <a:hlink>
        <a:srgbClr val="A40A06"/>
      </a:hlink>
      <a:folHlink>
        <a:srgbClr val="837F1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Summer">
    <a:dk1>
      <a:sysClr val="windowText" lastClr="000000"/>
    </a:dk1>
    <a:lt1>
      <a:sysClr val="window" lastClr="FFFFFF"/>
    </a:lt1>
    <a:dk2>
      <a:srgbClr val="D16207"/>
    </a:dk2>
    <a:lt2>
      <a:srgbClr val="F0B31E"/>
    </a:lt2>
    <a:accent1>
      <a:srgbClr val="51A6C2"/>
    </a:accent1>
    <a:accent2>
      <a:srgbClr val="51C2A9"/>
    </a:accent2>
    <a:accent3>
      <a:srgbClr val="7EC251"/>
    </a:accent3>
    <a:accent4>
      <a:srgbClr val="E1DC53"/>
    </a:accent4>
    <a:accent5>
      <a:srgbClr val="B54721"/>
    </a:accent5>
    <a:accent6>
      <a:srgbClr val="A16BB1"/>
    </a:accent6>
    <a:hlink>
      <a:srgbClr val="A40A06"/>
    </a:hlink>
    <a:folHlink>
      <a:srgbClr val="837F1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Summer">
    <a:dk1>
      <a:sysClr val="windowText" lastClr="000000"/>
    </a:dk1>
    <a:lt1>
      <a:sysClr val="window" lastClr="FFFFFF"/>
    </a:lt1>
    <a:dk2>
      <a:srgbClr val="D16207"/>
    </a:dk2>
    <a:lt2>
      <a:srgbClr val="F0B31E"/>
    </a:lt2>
    <a:accent1>
      <a:srgbClr val="51A6C2"/>
    </a:accent1>
    <a:accent2>
      <a:srgbClr val="51C2A9"/>
    </a:accent2>
    <a:accent3>
      <a:srgbClr val="7EC251"/>
    </a:accent3>
    <a:accent4>
      <a:srgbClr val="E1DC53"/>
    </a:accent4>
    <a:accent5>
      <a:srgbClr val="B54721"/>
    </a:accent5>
    <a:accent6>
      <a:srgbClr val="A16BB1"/>
    </a:accent6>
    <a:hlink>
      <a:srgbClr val="A40A06"/>
    </a:hlink>
    <a:folHlink>
      <a:srgbClr val="837F1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F31"/>
  <sheetViews>
    <sheetView showGridLines="0" tabSelected="1" workbookViewId="0">
      <selection activeCell="G13" sqref="G13"/>
    </sheetView>
  </sheetViews>
  <sheetFormatPr baseColWidth="10" defaultRowHeight="15" x14ac:dyDescent="0"/>
  <cols>
    <col min="2" max="2" width="13.1640625" customWidth="1"/>
    <col min="3" max="3" width="13" customWidth="1"/>
  </cols>
  <sheetData>
    <row r="8" spans="1:6" ht="20">
      <c r="A8" s="18" t="s">
        <v>21</v>
      </c>
      <c r="B8" s="19"/>
      <c r="C8" s="20"/>
      <c r="D8" s="15"/>
      <c r="E8" s="23" t="s">
        <v>23</v>
      </c>
      <c r="F8" s="24"/>
    </row>
    <row r="9" spans="1:6" ht="29" customHeight="1">
      <c r="A9" s="21"/>
      <c r="B9" s="17">
        <v>1</v>
      </c>
      <c r="C9" s="22">
        <v>2</v>
      </c>
      <c r="D9" s="15"/>
      <c r="E9" s="25"/>
      <c r="F9" s="26">
        <f>IF(E30=F30,0,(E30-F30)/(E30+(F31-1)*F30))</f>
        <v>0.30011471915210558</v>
      </c>
    </row>
    <row r="10" spans="1:6">
      <c r="E10" s="16"/>
    </row>
    <row r="11" spans="1:6">
      <c r="E11" s="16"/>
    </row>
    <row r="12" spans="1:6">
      <c r="E12" s="16"/>
    </row>
    <row r="13" spans="1:6">
      <c r="E13" s="16"/>
    </row>
    <row r="14" spans="1:6">
      <c r="A14" s="6"/>
      <c r="B14" s="6"/>
      <c r="C14" s="6"/>
      <c r="D14" s="6"/>
      <c r="E14" s="6"/>
      <c r="F14" s="6"/>
    </row>
    <row r="15" spans="1:6" ht="30">
      <c r="A15" s="7" t="s">
        <v>22</v>
      </c>
      <c r="B15" s="2">
        <f>HLOOKUP(B$9,'Allele Frequencies'!$B$2:$L$17,2)</f>
        <v>74</v>
      </c>
      <c r="C15" s="6">
        <f>HLOOKUP(C$9,'Allele Frequencies'!$B$2:$L$17,2)</f>
        <v>18</v>
      </c>
    </row>
    <row r="16" spans="1:6">
      <c r="A16" s="14" t="s">
        <v>0</v>
      </c>
      <c r="B16" s="9" t="str">
        <f>CONCATENATE("Population ",B9)</f>
        <v>Population 1</v>
      </c>
      <c r="C16" s="10" t="str">
        <f>CONCATENATE("Population ",C9)</f>
        <v>Population 2</v>
      </c>
      <c r="D16" s="2" t="s">
        <v>15</v>
      </c>
      <c r="E16" s="2" t="s">
        <v>14</v>
      </c>
      <c r="F16" s="2" t="s">
        <v>16</v>
      </c>
    </row>
    <row r="17" spans="1:6">
      <c r="A17" s="3" t="s">
        <v>1</v>
      </c>
      <c r="B17" s="8">
        <f>HLOOKUP(B$9,'Allele Frequencies'!$B$2:$L$17,ROW()-ROW($B$15)+2)</f>
        <v>0</v>
      </c>
      <c r="C17" s="12">
        <f>HLOOKUP(C$9,'Allele Frequencies'!$B$2:$L$17,ROW()-ROW($C$15)+2)</f>
        <v>0.3</v>
      </c>
      <c r="D17">
        <f>($B$15*B17+$C$15*C17)/(B$15+C$15)</f>
        <v>5.8695652173913038E-2</v>
      </c>
      <c r="E17">
        <f>B$15*(B17-D17)^2+C$15*(C17-D17)^2</f>
        <v>1.3030434782608693</v>
      </c>
      <c r="F17">
        <f>(B$15*B17*(1-B17)+C$15*C17*(1-C17))/(B$15+C$15-2)</f>
        <v>4.1999999999999996E-2</v>
      </c>
    </row>
    <row r="18" spans="1:6">
      <c r="A18" s="3" t="s">
        <v>2</v>
      </c>
      <c r="B18" s="8">
        <f>HLOOKUP(B$9,'Allele Frequencies'!$B$2:$L$17,ROW()-ROW($B$15)+2)</f>
        <v>0</v>
      </c>
      <c r="C18" s="12">
        <f>HLOOKUP(C$9,'Allele Frequencies'!$B$2:$L$17,ROW()-ROW($C$15)+2)</f>
        <v>0</v>
      </c>
      <c r="D18">
        <f>($B$15*B18+$C$15*C18)/(B$15+C$15)</f>
        <v>0</v>
      </c>
      <c r="E18">
        <f>B$15*(B18-D18)^2+C$15*(C18-D18)^2</f>
        <v>0</v>
      </c>
      <c r="F18">
        <f>(B$15*B18*(1-B18)+C$15*C18*(1-C18))/(B$15+C$15-2)</f>
        <v>0</v>
      </c>
    </row>
    <row r="19" spans="1:6">
      <c r="A19" s="3" t="s">
        <v>3</v>
      </c>
      <c r="B19" s="8">
        <f>HLOOKUP(B$9,'Allele Frequencies'!$B$2:$L$17,ROW()-ROW($B$15)+2)</f>
        <v>0</v>
      </c>
      <c r="C19" s="12">
        <f>HLOOKUP(C$9,'Allele Frequencies'!$B$2:$L$17,ROW()-ROW($C$15)+2)</f>
        <v>0</v>
      </c>
      <c r="D19">
        <f>($B$15*B19+$C$15*C19)/(B$15+C$15)</f>
        <v>0</v>
      </c>
      <c r="E19">
        <f>B$15*(B19-D19)^2+C$15*(C19-D19)^2</f>
        <v>0</v>
      </c>
      <c r="F19">
        <f>(B$15*B19*(1-B19)+C$15*C19*(1-C19))/(B$15+C$15-2)</f>
        <v>0</v>
      </c>
    </row>
    <row r="20" spans="1:6">
      <c r="A20" s="3" t="s">
        <v>4</v>
      </c>
      <c r="B20" s="8">
        <f>HLOOKUP(B$9,'Allele Frequencies'!$B$2:$L$17,ROW()-ROW($B$15)+2)</f>
        <v>0</v>
      </c>
      <c r="C20" s="12">
        <f>HLOOKUP(C$9,'Allele Frequencies'!$B$2:$L$17,ROW()-ROW($C$15)+2)</f>
        <v>0</v>
      </c>
      <c r="D20">
        <f>($B$15*B20+$C$15*C20)/(B$15+C$15)</f>
        <v>0</v>
      </c>
      <c r="E20">
        <f>B$15*(B20-D20)^2+C$15*(C20-D20)^2</f>
        <v>0</v>
      </c>
      <c r="F20">
        <f>(B$15*B20*(1-B20)+C$15*C20*(1-C20))/(B$15+C$15-2)</f>
        <v>0</v>
      </c>
    </row>
    <row r="21" spans="1:6">
      <c r="A21" s="3" t="s">
        <v>5</v>
      </c>
      <c r="B21" s="8">
        <f>HLOOKUP(B$9,'Allele Frequencies'!$B$2:$L$17,ROW()-ROW($B$15)+2)</f>
        <v>0</v>
      </c>
      <c r="C21" s="12">
        <f>HLOOKUP(C$9,'Allele Frequencies'!$B$2:$L$17,ROW()-ROW($C$15)+2)</f>
        <v>0</v>
      </c>
      <c r="D21">
        <f>($B$15*B21+$C$15*C21)/(B$15+C$15)</f>
        <v>0</v>
      </c>
      <c r="E21">
        <f>B$15*(B21-D21)^2+C$15*(C21-D21)^2</f>
        <v>0</v>
      </c>
      <c r="F21">
        <f>(B$15*B21*(1-B21)+C$15*C21*(1-C21))/(B$15+C$15-2)</f>
        <v>0</v>
      </c>
    </row>
    <row r="22" spans="1:6">
      <c r="A22" s="3" t="s">
        <v>6</v>
      </c>
      <c r="B22" s="8">
        <f>HLOOKUP(B$9,'Allele Frequencies'!$B$2:$L$17,ROW()-ROW($B$15)+2)</f>
        <v>0.45</v>
      </c>
      <c r="C22" s="12">
        <f>HLOOKUP(C$9,'Allele Frequencies'!$B$2:$L$17,ROW()-ROW($C$15)+2)</f>
        <v>0.7</v>
      </c>
      <c r="D22">
        <f>($B$15*B22+$C$15*C22)/(B$15+C$15)</f>
        <v>0.49891304347826093</v>
      </c>
      <c r="E22">
        <f>B$15*(B22-D22)^2+C$15*(C22-D22)^2</f>
        <v>0.90489130434782572</v>
      </c>
      <c r="F22">
        <f>(B$15*B22*(1-B22)+C$15*C22*(1-C22))/(B$15+C$15-2)</f>
        <v>0.24550000000000008</v>
      </c>
    </row>
    <row r="23" spans="1:6">
      <c r="A23" s="3" t="s">
        <v>7</v>
      </c>
      <c r="B23" s="8">
        <f>HLOOKUP(B$9,'Allele Frequencies'!$B$2:$L$17,ROW()-ROW($B$15)+2)</f>
        <v>0.55000000000000004</v>
      </c>
      <c r="C23" s="12">
        <f>HLOOKUP(C$9,'Allele Frequencies'!$B$2:$L$17,ROW()-ROW($C$15)+2)</f>
        <v>0</v>
      </c>
      <c r="D23">
        <f>($B$15*B23+$C$15*C23)/(B$15+C$15)</f>
        <v>0.44239130434782614</v>
      </c>
      <c r="E23">
        <f>B$15*(B23-D23)^2+C$15*(C23-D23)^2</f>
        <v>4.3796739130434794</v>
      </c>
      <c r="F23">
        <f>(B$15*B23*(1-B23)+C$15*C23*(1-C23))/(B$15+C$15-2)</f>
        <v>0.20349999999999999</v>
      </c>
    </row>
    <row r="24" spans="1:6">
      <c r="A24" s="3" t="s">
        <v>8</v>
      </c>
      <c r="B24" s="8">
        <f>HLOOKUP(B$9,'Allele Frequencies'!$B$2:$L$17,ROW()-ROW($B$15)+2)</f>
        <v>0</v>
      </c>
      <c r="C24" s="12">
        <f>HLOOKUP(C$9,'Allele Frequencies'!$B$2:$L$17,ROW()-ROW($C$15)+2)</f>
        <v>0</v>
      </c>
      <c r="D24">
        <f>($B$15*B24+$C$15*C24)/(B$15+C$15)</f>
        <v>0</v>
      </c>
      <c r="E24">
        <f>B$15*(B24-D24)^2+C$15*(C24-D24)^2</f>
        <v>0</v>
      </c>
      <c r="F24">
        <f>(B$15*B24*(1-B24)+C$15*C24*(1-C24))/(B$15+C$15-2)</f>
        <v>0</v>
      </c>
    </row>
    <row r="25" spans="1:6">
      <c r="A25" s="3" t="s">
        <v>9</v>
      </c>
      <c r="B25" s="8">
        <f>HLOOKUP(B$9,'Allele Frequencies'!$B$2:$L$17,ROW()-ROW($B$15)+2)</f>
        <v>0</v>
      </c>
      <c r="C25" s="12">
        <f>HLOOKUP(C$9,'Allele Frequencies'!$B$2:$L$17,ROW()-ROW($C$15)+2)</f>
        <v>0</v>
      </c>
      <c r="D25">
        <f>($B$15*B25+$C$15*C25)/(B$15+C$15)</f>
        <v>0</v>
      </c>
      <c r="E25">
        <f>B$15*(B25-D25)^2+C$15*(C25-D25)^2</f>
        <v>0</v>
      </c>
      <c r="F25">
        <f>(B$15*B25*(1-B25)+C$15*C25*(1-C25))/(B$15+C$15-2)</f>
        <v>0</v>
      </c>
    </row>
    <row r="26" spans="1:6">
      <c r="A26" s="3" t="s">
        <v>10</v>
      </c>
      <c r="B26" s="8">
        <f>HLOOKUP(B$9,'Allele Frequencies'!$B$2:$L$17,ROW()-ROW($B$15)+2)</f>
        <v>0</v>
      </c>
      <c r="C26" s="12">
        <f>HLOOKUP(C$9,'Allele Frequencies'!$B$2:$L$17,ROW()-ROW($C$15)+2)</f>
        <v>0</v>
      </c>
      <c r="D26">
        <f>($B$15*B26+$C$15*C26)/(B$15+C$15)</f>
        <v>0</v>
      </c>
      <c r="E26">
        <f>B$15*(B26-D26)^2+C$15*(C26-D26)^2</f>
        <v>0</v>
      </c>
      <c r="F26">
        <f>(B$15*B26*(1-B26)+C$15*C26*(1-C26))/(B$15+C$15-2)</f>
        <v>0</v>
      </c>
    </row>
    <row r="27" spans="1:6">
      <c r="A27" s="3" t="s">
        <v>11</v>
      </c>
      <c r="B27" s="8">
        <f>HLOOKUP(B$9,'Allele Frequencies'!$B$2:$L$17,ROW()-ROW($B$15)+2)</f>
        <v>0</v>
      </c>
      <c r="C27" s="12">
        <f>HLOOKUP(C$9,'Allele Frequencies'!$B$2:$L$17,ROW()-ROW($C$15)+2)</f>
        <v>0</v>
      </c>
      <c r="D27">
        <f>($B$15*B27+$C$15*C27)/(B$15+C$15)</f>
        <v>0</v>
      </c>
      <c r="E27">
        <f>B$15*(B27-D27)^2+C$15*(C27-D27)^2</f>
        <v>0</v>
      </c>
      <c r="F27">
        <f>(B$15*B27*(1-B27)+C$15*C27*(1-C27))/(B$15+C$15-2)</f>
        <v>0</v>
      </c>
    </row>
    <row r="28" spans="1:6">
      <c r="A28" s="3" t="s">
        <v>12</v>
      </c>
      <c r="B28" s="8">
        <f>HLOOKUP(B$9,'Allele Frequencies'!$B$2:$L$17,ROW()-ROW($B$15)+2)</f>
        <v>0</v>
      </c>
      <c r="C28" s="12">
        <f>HLOOKUP(C$9,'Allele Frequencies'!$B$2:$L$17,ROW()-ROW($C$15)+2)</f>
        <v>0</v>
      </c>
      <c r="D28">
        <f>($B$15*B28+$C$15*C28)/(B$15+C$15)</f>
        <v>0</v>
      </c>
      <c r="E28">
        <f>B$15*(B28-D28)^2+C$15*(C28-D28)^2</f>
        <v>0</v>
      </c>
      <c r="F28">
        <f>(B$15*B28*(1-B28)+C$15*C28*(1-C28))/(B$15+C$15-2)</f>
        <v>0</v>
      </c>
    </row>
    <row r="29" spans="1:6">
      <c r="A29" s="3" t="s">
        <v>13</v>
      </c>
      <c r="B29" s="8">
        <f>HLOOKUP(B$9,'Allele Frequencies'!$B$2:$L$17,ROW()-ROW($B$15)+2)</f>
        <v>0</v>
      </c>
      <c r="C29" s="12">
        <f>HLOOKUP(C$9,'Allele Frequencies'!$B$2:$L$17,ROW()-ROW($C$15)+2)</f>
        <v>0</v>
      </c>
      <c r="D29" s="6">
        <f>($B$15*B29+$C$15*C29)/(B$15+C$15)</f>
        <v>0</v>
      </c>
      <c r="E29" s="6">
        <f>B$15*(B29-D29)^2+C$15*(C29-D29)^2</f>
        <v>0</v>
      </c>
      <c r="F29" s="6">
        <f>(B$15*B29*(1-B29)+C$15*C29*(1-C29))/(B$15+C$15-2)</f>
        <v>0</v>
      </c>
    </row>
    <row r="30" spans="1:6">
      <c r="A30" t="s">
        <v>20</v>
      </c>
      <c r="B30" s="11">
        <f>SUM(B17:B29)</f>
        <v>1</v>
      </c>
      <c r="C30" s="11">
        <f>SUM(C17:C29)</f>
        <v>1</v>
      </c>
      <c r="E30">
        <f>SUM(E17:E29)</f>
        <v>6.5876086956521744</v>
      </c>
      <c r="F30">
        <f>SUM(F17:F29)</f>
        <v>0.4910000000000001</v>
      </c>
    </row>
    <row r="31" spans="1:6">
      <c r="E31" t="s">
        <v>17</v>
      </c>
      <c r="F31">
        <f>B15+C15-(B15^2+C15^2)/(B15+C15)</f>
        <v>28.956521739130437</v>
      </c>
    </row>
  </sheetData>
  <mergeCells count="1">
    <mergeCell ref="A8:C8"/>
  </mergeCells>
  <conditionalFormatting sqref="B17:C29">
    <cfRule type="colorScale" priority="4">
      <colorScale>
        <cfvo type="num" val="0"/>
        <cfvo type="num" val="1"/>
        <color theme="0"/>
        <color rgb="FF7EA60F"/>
      </colorScale>
    </cfRule>
  </conditionalFormatting>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election activeCell="C33" sqref="C33"/>
    </sheetView>
  </sheetViews>
  <sheetFormatPr baseColWidth="10" defaultRowHeight="15" x14ac:dyDescent="0"/>
  <sheetData>
    <row r="1" spans="1:12">
      <c r="B1" s="13" t="s">
        <v>19</v>
      </c>
      <c r="C1" s="13"/>
      <c r="D1" s="13"/>
      <c r="E1" s="13"/>
      <c r="F1" s="13"/>
      <c r="G1" s="13"/>
      <c r="H1" s="13"/>
      <c r="I1" s="13"/>
      <c r="J1" s="13"/>
      <c r="K1" s="13"/>
      <c r="L1" s="13"/>
    </row>
    <row r="2" spans="1:12">
      <c r="B2">
        <v>1</v>
      </c>
      <c r="C2">
        <v>2</v>
      </c>
      <c r="D2">
        <v>3</v>
      </c>
      <c r="E2">
        <v>4</v>
      </c>
      <c r="F2">
        <v>5</v>
      </c>
      <c r="G2">
        <v>6</v>
      </c>
      <c r="H2">
        <v>7</v>
      </c>
      <c r="I2">
        <v>8</v>
      </c>
      <c r="J2">
        <v>9</v>
      </c>
      <c r="K2">
        <v>10</v>
      </c>
      <c r="L2">
        <v>11</v>
      </c>
    </row>
    <row r="3" spans="1:12" ht="30">
      <c r="A3" s="1" t="s">
        <v>18</v>
      </c>
      <c r="B3" s="2">
        <v>74</v>
      </c>
      <c r="C3" s="2">
        <v>18</v>
      </c>
      <c r="D3" s="2">
        <v>250</v>
      </c>
      <c r="E3" s="2">
        <v>20</v>
      </c>
      <c r="F3" s="2">
        <v>100</v>
      </c>
      <c r="G3" s="2">
        <v>33</v>
      </c>
      <c r="H3" s="2">
        <v>9</v>
      </c>
      <c r="I3" s="4">
        <v>250</v>
      </c>
      <c r="J3" s="4">
        <v>30</v>
      </c>
      <c r="K3" s="4">
        <v>250</v>
      </c>
      <c r="L3" s="4">
        <v>250</v>
      </c>
    </row>
    <row r="4" spans="1:12">
      <c r="A4" t="s">
        <v>0</v>
      </c>
    </row>
    <row r="5" spans="1:12">
      <c r="A5" t="s">
        <v>1</v>
      </c>
      <c r="C5">
        <v>0.3</v>
      </c>
      <c r="D5">
        <v>0.05</v>
      </c>
      <c r="J5">
        <v>0.05</v>
      </c>
    </row>
    <row r="6" spans="1:12">
      <c r="A6" t="s">
        <v>2</v>
      </c>
      <c r="D6">
        <v>0.2</v>
      </c>
      <c r="F6">
        <v>0.5</v>
      </c>
    </row>
    <row r="7" spans="1:12">
      <c r="A7" t="s">
        <v>3</v>
      </c>
      <c r="F7">
        <v>0.35</v>
      </c>
      <c r="J7">
        <v>0.5</v>
      </c>
    </row>
    <row r="8" spans="1:12">
      <c r="A8" t="s">
        <v>4</v>
      </c>
      <c r="D8">
        <v>0.55000000000000004</v>
      </c>
      <c r="J8">
        <v>0.45</v>
      </c>
    </row>
    <row r="9" spans="1:12">
      <c r="A9" t="s">
        <v>5</v>
      </c>
      <c r="I9">
        <v>0.65</v>
      </c>
      <c r="L9">
        <v>1</v>
      </c>
    </row>
    <row r="10" spans="1:12">
      <c r="A10" t="s">
        <v>6</v>
      </c>
      <c r="B10">
        <v>0.45</v>
      </c>
      <c r="C10">
        <v>0.7</v>
      </c>
      <c r="E10">
        <v>0.8</v>
      </c>
      <c r="F10">
        <v>0.15</v>
      </c>
      <c r="G10">
        <v>1</v>
      </c>
      <c r="K10">
        <v>1</v>
      </c>
    </row>
    <row r="11" spans="1:12">
      <c r="A11" t="s">
        <v>7</v>
      </c>
      <c r="B11">
        <v>0.55000000000000004</v>
      </c>
      <c r="E11">
        <v>0.2</v>
      </c>
      <c r="H11">
        <v>1</v>
      </c>
      <c r="I11">
        <v>0.05</v>
      </c>
    </row>
    <row r="12" spans="1:12">
      <c r="A12" t="s">
        <v>8</v>
      </c>
    </row>
    <row r="13" spans="1:12">
      <c r="A13" t="s">
        <v>9</v>
      </c>
      <c r="D13">
        <v>0.15</v>
      </c>
    </row>
    <row r="14" spans="1:12">
      <c r="A14" t="s">
        <v>10</v>
      </c>
    </row>
    <row r="15" spans="1:12">
      <c r="A15" t="s">
        <v>11</v>
      </c>
      <c r="D15">
        <v>0.05</v>
      </c>
    </row>
    <row r="16" spans="1:12">
      <c r="A16" t="s">
        <v>12</v>
      </c>
      <c r="I16">
        <v>0.3</v>
      </c>
    </row>
    <row r="17" spans="1:12">
      <c r="A17" t="s">
        <v>13</v>
      </c>
    </row>
    <row r="18" spans="1:12">
      <c r="A18" s="5" t="s">
        <v>20</v>
      </c>
      <c r="B18" s="5">
        <f>SUM(B5:B17)</f>
        <v>1</v>
      </c>
      <c r="C18" s="5">
        <f>SUM(C5:C17)</f>
        <v>1</v>
      </c>
      <c r="D18" s="5">
        <f>SUM(D5:D17)</f>
        <v>1</v>
      </c>
      <c r="E18" s="5">
        <f>SUM(E5:E17)</f>
        <v>1</v>
      </c>
      <c r="F18" s="5">
        <f>SUM(F5:F17)</f>
        <v>1</v>
      </c>
      <c r="G18" s="5">
        <f>SUM(G5:G17)</f>
        <v>1</v>
      </c>
      <c r="H18" s="5">
        <f>SUM(H5:H17)</f>
        <v>1</v>
      </c>
      <c r="I18" s="5">
        <f>SUM(I5:I17)</f>
        <v>1</v>
      </c>
      <c r="J18" s="5">
        <f>SUM(J5:J17)</f>
        <v>1</v>
      </c>
      <c r="K18" s="5">
        <f>SUM(K5:K17)</f>
        <v>1</v>
      </c>
      <c r="L18" s="5">
        <f>SUM(L5:L17)</f>
        <v>1</v>
      </c>
    </row>
  </sheetData>
  <mergeCells count="1">
    <mergeCell ref="B1:L1"/>
  </mergeCells>
  <conditionalFormatting sqref="B17:H17 D5:H16 I5:L17">
    <cfRule type="colorScale" priority="3">
      <colorScale>
        <cfvo type="num" val="0"/>
        <cfvo type="num" val="1"/>
        <color theme="0"/>
        <color theme="9"/>
      </colorScale>
    </cfRule>
  </conditionalFormatting>
  <conditionalFormatting sqref="B5:C11">
    <cfRule type="colorScale" priority="1">
      <colorScale>
        <cfvo type="num" val="0"/>
        <cfvo type="num" val="1"/>
        <color theme="0"/>
        <color theme="9"/>
      </colorScale>
    </cfRule>
  </conditionalFormatting>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Genetic Distance</vt:lpstr>
      <vt:lpstr>Allele Frequencies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Laurie Heyer</dc:creator>
  <cp:lastModifiedBy>Laurie Heyer</cp:lastModifiedBy>
  <dcterms:created xsi:type="dcterms:W3CDTF">2011-03-10T15:57:46Z</dcterms:created>
  <dcterms:modified xsi:type="dcterms:W3CDTF">2012-11-02T07:08:01Z</dcterms:modified>
</cp:coreProperties>
</file>