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ampbell/Documents/Courses 22 - 23/Bio113_F2022/Exams/Exam 1 F2022/"/>
    </mc:Choice>
  </mc:AlternateContent>
  <xr:revisionPtr revIDLastSave="0" documentId="13_ncr:1_{93B2C82F-3B83-4C4A-BF21-AE1228B91904}" xr6:coauthVersionLast="47" xr6:coauthVersionMax="47" xr10:uidLastSave="{00000000-0000-0000-0000-000000000000}"/>
  <bookViews>
    <workbookView xWindow="140" yWindow="2220" windowWidth="34420" windowHeight="18620" xr2:uid="{2A641765-D146-3F45-9984-9AF381825A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K25" i="1"/>
  <c r="M27" i="1"/>
  <c r="L27" i="1"/>
  <c r="M20" i="1"/>
  <c r="L20" i="1"/>
  <c r="K20" i="1"/>
  <c r="L15" i="1"/>
  <c r="K15" i="1"/>
  <c r="L10" i="1"/>
  <c r="M10" i="1"/>
  <c r="N10" i="1"/>
  <c r="N27" i="1" s="1"/>
  <c r="O10" i="1"/>
  <c r="L11" i="1"/>
  <c r="M11" i="1"/>
  <c r="N11" i="1"/>
  <c r="N28" i="1" s="1"/>
  <c r="O11" i="1"/>
  <c r="L12" i="1"/>
  <c r="M12" i="1"/>
  <c r="M29" i="1" s="1"/>
  <c r="N12" i="1"/>
  <c r="O12" i="1"/>
  <c r="L13" i="1"/>
  <c r="M13" i="1"/>
  <c r="N13" i="1"/>
  <c r="N30" i="1" s="1"/>
  <c r="O13" i="1"/>
  <c r="K11" i="1"/>
  <c r="K28" i="1" s="1"/>
  <c r="K12" i="1"/>
  <c r="K29" i="1" s="1"/>
  <c r="K13" i="1"/>
  <c r="K30" i="1" s="1"/>
  <c r="K10" i="1"/>
  <c r="K27" i="1" s="1"/>
  <c r="O5" i="1"/>
  <c r="N5" i="1"/>
  <c r="M5" i="1"/>
  <c r="L5" i="1"/>
  <c r="O20" i="1"/>
  <c r="L6" i="1"/>
  <c r="L21" i="1" s="1"/>
  <c r="M6" i="1"/>
  <c r="M21" i="1" s="1"/>
  <c r="N6" i="1"/>
  <c r="N21" i="1" s="1"/>
  <c r="O6" i="1"/>
  <c r="O21" i="1" s="1"/>
  <c r="L7" i="1"/>
  <c r="L22" i="1" s="1"/>
  <c r="M7" i="1"/>
  <c r="M22" i="1" s="1"/>
  <c r="N7" i="1"/>
  <c r="N22" i="1" s="1"/>
  <c r="O7" i="1"/>
  <c r="L8" i="1"/>
  <c r="M8" i="1"/>
  <c r="N8" i="1"/>
  <c r="N23" i="1" s="1"/>
  <c r="O8" i="1"/>
  <c r="O23" i="1" s="1"/>
  <c r="K6" i="1"/>
  <c r="K7" i="1"/>
  <c r="K8" i="1"/>
  <c r="K5" i="1"/>
  <c r="K24" i="1"/>
  <c r="L31" i="1"/>
  <c r="O27" i="1"/>
  <c r="O31" i="1" s="1"/>
  <c r="L28" i="1"/>
  <c r="M28" i="1"/>
  <c r="O28" i="1"/>
  <c r="L29" i="1"/>
  <c r="N29" i="1"/>
  <c r="O29" i="1"/>
  <c r="L30" i="1"/>
  <c r="M30" i="1"/>
  <c r="O30" i="1"/>
  <c r="O22" i="1"/>
  <c r="L23" i="1"/>
  <c r="M23" i="1"/>
  <c r="K21" i="1"/>
  <c r="K22" i="1"/>
  <c r="K23" i="1"/>
  <c r="M15" i="1"/>
  <c r="N15" i="1"/>
  <c r="O15" i="1"/>
  <c r="L16" i="1"/>
  <c r="M16" i="1"/>
  <c r="N16" i="1"/>
  <c r="O16" i="1"/>
  <c r="L17" i="1"/>
  <c r="M17" i="1"/>
  <c r="N17" i="1"/>
  <c r="O17" i="1"/>
  <c r="L18" i="1"/>
  <c r="M18" i="1"/>
  <c r="N18" i="1"/>
  <c r="O18" i="1"/>
  <c r="K16" i="1"/>
  <c r="K17" i="1"/>
  <c r="K18" i="1"/>
  <c r="N20" i="1"/>
  <c r="C24" i="1"/>
  <c r="C23" i="1"/>
  <c r="C22" i="1"/>
  <c r="K32" i="1" l="1"/>
  <c r="K31" i="1"/>
  <c r="N31" i="1"/>
  <c r="M31" i="1"/>
  <c r="M32" i="1"/>
  <c r="O32" i="1"/>
  <c r="N32" i="1"/>
  <c r="L32" i="1"/>
  <c r="M25" i="1"/>
  <c r="O25" i="1"/>
  <c r="O24" i="1"/>
  <c r="L25" i="1"/>
  <c r="M24" i="1"/>
  <c r="L24" i="1"/>
  <c r="N24" i="1"/>
</calcChain>
</file>

<file path=xl/sharedStrings.xml><?xml version="1.0" encoding="utf-8"?>
<sst xmlns="http://schemas.openxmlformats.org/spreadsheetml/2006/main" count="30" uniqueCount="21">
  <si>
    <t>Raw Data</t>
  </si>
  <si>
    <t>Blank</t>
  </si>
  <si>
    <t>Neg control</t>
  </si>
  <si>
    <t>Pos control</t>
  </si>
  <si>
    <t>RFP</t>
  </si>
  <si>
    <t>GFP</t>
  </si>
  <si>
    <t xml:space="preserve">OD </t>
  </si>
  <si>
    <t>promoter 2</t>
  </si>
  <si>
    <t>promoter 3</t>
  </si>
  <si>
    <t>standard error = (STDEV(data range)/SQRT(sample size))</t>
  </si>
  <si>
    <t>promoter 1</t>
  </si>
  <si>
    <t>OD</t>
  </si>
  <si>
    <t>Blank avgs</t>
  </si>
  <si>
    <t>ratio RFP/OS</t>
  </si>
  <si>
    <t>ratio GFP/OD</t>
  </si>
  <si>
    <t>avg</t>
  </si>
  <si>
    <t>SE</t>
  </si>
  <si>
    <t>Blanks</t>
  </si>
  <si>
    <t>RFP-blank</t>
  </si>
  <si>
    <t>GFP-blank</t>
  </si>
  <si>
    <t>OD-blank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</si>
</sst>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2600"/>
        <bgColor indexed="64"/>
      </patternFill>
    </fill>
    <fill>
      <patternFill patternType="solid">
        <fgColor rgb="FF00FA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" fontId="0" fillId="0" borderId="0" xfId="0" applyNumberFormat="1"/>
    <xf numFmtId="164" fontId="0" fillId="0" borderId="0" xfId="0" applyNumberFormat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164" fontId="0" fillId="4" borderId="1" xfId="0" applyNumberFormat="1" applyFill="1" applyBorder="1"/>
    <xf numFmtId="1" fontId="3" fillId="5" borderId="1" xfId="0" applyNumberFormat="1" applyFont="1" applyFill="1" applyBorder="1"/>
    <xf numFmtId="1" fontId="0" fillId="0" borderId="1" xfId="0" applyNumberFormat="1" applyBorder="1"/>
    <xf numFmtId="1" fontId="0" fillId="6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A00"/>
      <color rgb="FFFF2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2600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Sheet1!$K$25:$O$25</c:f>
                <c:numCache>
                  <c:formatCode>General</c:formatCode>
                  <c:ptCount val="5"/>
                  <c:pt idx="0">
                    <c:v>13.387885831043251</c:v>
                  </c:pt>
                  <c:pt idx="1">
                    <c:v>1498.3063405820312</c:v>
                  </c:pt>
                  <c:pt idx="2">
                    <c:v>7535.5251825786918</c:v>
                  </c:pt>
                  <c:pt idx="3">
                    <c:v>11233.903472934004</c:v>
                  </c:pt>
                  <c:pt idx="4">
                    <c:v>43.943173841889795</c:v>
                  </c:pt>
                </c:numCache>
              </c:numRef>
            </c:plus>
            <c:minus>
              <c:numRef>
                <c:f>Sheet1!$K$25:$O$25</c:f>
                <c:numCache>
                  <c:formatCode>General</c:formatCode>
                  <c:ptCount val="5"/>
                  <c:pt idx="0">
                    <c:v>13.387885831043251</c:v>
                  </c:pt>
                  <c:pt idx="1">
                    <c:v>1498.3063405820312</c:v>
                  </c:pt>
                  <c:pt idx="2">
                    <c:v>7535.5251825786918</c:v>
                  </c:pt>
                  <c:pt idx="3">
                    <c:v>11233.903472934004</c:v>
                  </c:pt>
                  <c:pt idx="4">
                    <c:v>43.943173841889795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Sheet1!$K$4:$O$4</c:f>
              <c:strCache>
                <c:ptCount val="5"/>
                <c:pt idx="0">
                  <c:v>Pos control</c:v>
                </c:pt>
                <c:pt idx="1">
                  <c:v>Neg control</c:v>
                </c:pt>
                <c:pt idx="2">
                  <c:v>promoter 1</c:v>
                </c:pt>
                <c:pt idx="3">
                  <c:v>promoter 2</c:v>
                </c:pt>
                <c:pt idx="4">
                  <c:v>promoter 3</c:v>
                </c:pt>
              </c:strCache>
            </c:strRef>
          </c:cat>
          <c:val>
            <c:numRef>
              <c:f>Sheet1!$K$24:$O$24</c:f>
              <c:numCache>
                <c:formatCode>0</c:formatCode>
                <c:ptCount val="5"/>
                <c:pt idx="0">
                  <c:v>124.2303432227169</c:v>
                </c:pt>
                <c:pt idx="1">
                  <c:v>37614.527615920801</c:v>
                </c:pt>
                <c:pt idx="2">
                  <c:v>99336.982659092959</c:v>
                </c:pt>
                <c:pt idx="3">
                  <c:v>97672.851692949989</c:v>
                </c:pt>
                <c:pt idx="4">
                  <c:v>152.63070633886275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F-A84E-B871-1880B0A05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3923456"/>
        <c:axId val="663925104"/>
      </c:barChart>
      <c:catAx>
        <c:axId val="663923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Samples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925104"/>
        <c:crosses val="autoZero"/>
        <c:auto val="1"/>
        <c:lblAlgn val="ctr"/>
        <c:lblOffset val="100"/>
        <c:noMultiLvlLbl val="0"/>
      </c:catAx>
      <c:valAx>
        <c:axId val="66392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baseline="0">
                    <a:effectLst/>
                  </a:rPr>
                  <a:t>RFP/OD</a:t>
                </a:r>
                <a:endParaRPr lang="en-US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923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FA00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Sheet1!$K$32:$O$32</c:f>
                <c:numCache>
                  <c:formatCode>General</c:formatCode>
                  <c:ptCount val="5"/>
                  <c:pt idx="0">
                    <c:v>42495.161484770186</c:v>
                  </c:pt>
                  <c:pt idx="1">
                    <c:v>75.638428844455703</c:v>
                  </c:pt>
                  <c:pt idx="2">
                    <c:v>72.466556046926456</c:v>
                  </c:pt>
                  <c:pt idx="3">
                    <c:v>427355.62523838843</c:v>
                  </c:pt>
                  <c:pt idx="4">
                    <c:v>31952.676598714359</c:v>
                  </c:pt>
                </c:numCache>
              </c:numRef>
            </c:plus>
            <c:minus>
              <c:numRef>
                <c:f>Sheet1!$K$32:$O$32</c:f>
                <c:numCache>
                  <c:formatCode>General</c:formatCode>
                  <c:ptCount val="5"/>
                  <c:pt idx="0">
                    <c:v>42495.161484770186</c:v>
                  </c:pt>
                  <c:pt idx="1">
                    <c:v>75.638428844455703</c:v>
                  </c:pt>
                  <c:pt idx="2">
                    <c:v>72.466556046926456</c:v>
                  </c:pt>
                  <c:pt idx="3">
                    <c:v>427355.62523838843</c:v>
                  </c:pt>
                  <c:pt idx="4">
                    <c:v>31952.676598714359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Sheet1!$K$4:$O$4</c:f>
              <c:strCache>
                <c:ptCount val="5"/>
                <c:pt idx="0">
                  <c:v>Pos control</c:v>
                </c:pt>
                <c:pt idx="1">
                  <c:v>Neg control</c:v>
                </c:pt>
                <c:pt idx="2">
                  <c:v>promoter 1</c:v>
                </c:pt>
                <c:pt idx="3">
                  <c:v>promoter 2</c:v>
                </c:pt>
                <c:pt idx="4">
                  <c:v>promoter 3</c:v>
                </c:pt>
              </c:strCache>
            </c:strRef>
          </c:cat>
          <c:val>
            <c:numRef>
              <c:f>Sheet1!$K$31:$O$31</c:f>
              <c:numCache>
                <c:formatCode>0</c:formatCode>
                <c:ptCount val="5"/>
                <c:pt idx="0">
                  <c:v>1418119.8475459721</c:v>
                </c:pt>
                <c:pt idx="1">
                  <c:v>2609.5320966485419</c:v>
                </c:pt>
                <c:pt idx="2">
                  <c:v>2259.0817401027107</c:v>
                </c:pt>
                <c:pt idx="3">
                  <c:v>1293456.6050861068</c:v>
                </c:pt>
                <c:pt idx="4">
                  <c:v>1032085.2789681774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9D-7143-ADFC-5D8A1CEA7F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3075375"/>
        <c:axId val="691111743"/>
      </c:barChart>
      <c:catAx>
        <c:axId val="76307537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samples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111743"/>
        <c:crosses val="autoZero"/>
        <c:auto val="1"/>
        <c:lblAlgn val="ctr"/>
        <c:lblOffset val="100"/>
        <c:noMultiLvlLbl val="0"/>
      </c:catAx>
      <c:valAx>
        <c:axId val="691111743"/>
        <c:scaling>
          <c:orientation val="minMax"/>
          <c:max val="18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0" i="0" baseline="0">
                    <a:effectLst/>
                  </a:rPr>
                  <a:t>GFP/OD</a:t>
                </a:r>
                <a:endParaRPr lang="en-US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075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495300</xdr:colOff>
      <xdr:row>4</xdr:row>
      <xdr:rowOff>38100</xdr:rowOff>
    </xdr:from>
    <xdr:to>
      <xdr:col>21</xdr:col>
      <xdr:colOff>114300</xdr:colOff>
      <xdr:row>17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E2DDD62-32B1-85F8-3FA3-659E3DCE56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393700</xdr:colOff>
      <xdr:row>4</xdr:row>
      <xdr:rowOff>63500</xdr:rowOff>
    </xdr:from>
    <xdr:to>
      <xdr:col>27</xdr:col>
      <xdr:colOff>12700</xdr:colOff>
      <xdr:row>17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5A614C-6E28-0E47-3838-9180470875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E7B63-CAFA-E645-B2C9-DD2AE50D9777}">
  <dimension ref="B2:O36"/>
  <sheetViews>
    <sheetView tabSelected="1" topLeftCell="H3" workbookViewId="0">
      <selection activeCell="N26" sqref="N26"/>
    </sheetView>
  </sheetViews>
  <sheetFormatPr baseColWidth="10" defaultRowHeight="16" x14ac:dyDescent="0.2"/>
  <cols>
    <col min="2" max="2" width="12.6640625" customWidth="1"/>
    <col min="10" max="10" width="13" customWidth="1"/>
  </cols>
  <sheetData>
    <row r="2" spans="2:15" ht="21" x14ac:dyDescent="0.25">
      <c r="B2" s="1" t="s">
        <v>0</v>
      </c>
      <c r="J2" s="2" t="s">
        <v>9</v>
      </c>
    </row>
    <row r="4" spans="2:15" x14ac:dyDescent="0.2">
      <c r="B4" t="s">
        <v>4</v>
      </c>
      <c r="C4" t="s">
        <v>1</v>
      </c>
      <c r="D4" t="s">
        <v>3</v>
      </c>
      <c r="E4" t="s">
        <v>2</v>
      </c>
      <c r="F4" t="s">
        <v>10</v>
      </c>
      <c r="G4" t="s">
        <v>7</v>
      </c>
      <c r="H4" t="s">
        <v>8</v>
      </c>
      <c r="J4" t="s">
        <v>18</v>
      </c>
      <c r="K4" t="s">
        <v>3</v>
      </c>
      <c r="L4" t="s">
        <v>2</v>
      </c>
      <c r="M4" t="s">
        <v>10</v>
      </c>
      <c r="N4" t="s">
        <v>7</v>
      </c>
      <c r="O4" t="s">
        <v>8</v>
      </c>
    </row>
    <row r="5" spans="2:15" x14ac:dyDescent="0.2">
      <c r="C5">
        <v>34</v>
      </c>
      <c r="D5">
        <v>127</v>
      </c>
      <c r="E5">
        <v>16743</v>
      </c>
      <c r="F5">
        <v>67695</v>
      </c>
      <c r="G5">
        <v>87650</v>
      </c>
      <c r="H5">
        <v>117</v>
      </c>
      <c r="K5" s="5">
        <f>D5-38</f>
        <v>89</v>
      </c>
      <c r="L5" s="5">
        <f t="shared" ref="L5:O8" si="0">E5-38</f>
        <v>16705</v>
      </c>
      <c r="M5" s="5">
        <f>F5-38</f>
        <v>67657</v>
      </c>
      <c r="N5" s="5">
        <f>G5-38</f>
        <v>87612</v>
      </c>
      <c r="O5" s="5">
        <f>H5-38</f>
        <v>79</v>
      </c>
    </row>
    <row r="6" spans="2:15" x14ac:dyDescent="0.2">
      <c r="C6">
        <v>41</v>
      </c>
      <c r="D6">
        <v>201</v>
      </c>
      <c r="E6">
        <v>15912</v>
      </c>
      <c r="F6">
        <v>78451</v>
      </c>
      <c r="G6">
        <v>65321</v>
      </c>
      <c r="H6">
        <v>105</v>
      </c>
      <c r="K6" s="5">
        <f t="shared" ref="K6:K8" si="1">D6-38</f>
        <v>163</v>
      </c>
      <c r="L6" s="5">
        <f t="shared" si="0"/>
        <v>15874</v>
      </c>
      <c r="M6" s="5">
        <f t="shared" si="0"/>
        <v>78413</v>
      </c>
      <c r="N6" s="5">
        <f t="shared" si="0"/>
        <v>65283</v>
      </c>
      <c r="O6" s="5">
        <f t="shared" si="0"/>
        <v>67</v>
      </c>
    </row>
    <row r="7" spans="2:15" x14ac:dyDescent="0.2">
      <c r="C7">
        <v>37</v>
      </c>
      <c r="D7">
        <v>169</v>
      </c>
      <c r="E7">
        <v>16982</v>
      </c>
      <c r="F7">
        <v>89679</v>
      </c>
      <c r="G7">
        <v>46409</v>
      </c>
      <c r="H7">
        <v>259</v>
      </c>
      <c r="K7" s="5">
        <f t="shared" si="1"/>
        <v>131</v>
      </c>
      <c r="L7" s="5">
        <f t="shared" si="0"/>
        <v>16944</v>
      </c>
      <c r="M7" s="5">
        <f t="shared" si="0"/>
        <v>89641</v>
      </c>
      <c r="N7" s="5">
        <f t="shared" si="0"/>
        <v>46371</v>
      </c>
      <c r="O7" s="5">
        <f t="shared" si="0"/>
        <v>221</v>
      </c>
    </row>
    <row r="8" spans="2:15" x14ac:dyDescent="0.2">
      <c r="C8">
        <v>40</v>
      </c>
      <c r="D8">
        <v>183</v>
      </c>
      <c r="E8">
        <v>16098</v>
      </c>
      <c r="F8">
        <v>99037</v>
      </c>
      <c r="G8">
        <v>76738</v>
      </c>
      <c r="H8">
        <v>194</v>
      </c>
      <c r="K8" s="5">
        <f t="shared" si="1"/>
        <v>145</v>
      </c>
      <c r="L8" s="5">
        <f t="shared" si="0"/>
        <v>16060</v>
      </c>
      <c r="M8" s="5">
        <f t="shared" si="0"/>
        <v>98999</v>
      </c>
      <c r="N8" s="5">
        <f t="shared" si="0"/>
        <v>76700</v>
      </c>
      <c r="O8" s="5">
        <f t="shared" si="0"/>
        <v>156</v>
      </c>
    </row>
    <row r="9" spans="2:15" x14ac:dyDescent="0.2">
      <c r="K9" s="6"/>
      <c r="L9" s="6"/>
      <c r="M9" s="6"/>
      <c r="N9" s="6"/>
      <c r="O9" s="6"/>
    </row>
    <row r="10" spans="2:15" x14ac:dyDescent="0.2">
      <c r="B10" t="s">
        <v>5</v>
      </c>
      <c r="C10">
        <v>321</v>
      </c>
      <c r="D10">
        <v>1476544</v>
      </c>
      <c r="E10">
        <v>1439</v>
      </c>
      <c r="F10">
        <v>2109</v>
      </c>
      <c r="G10">
        <v>458902</v>
      </c>
      <c r="H10">
        <v>879576</v>
      </c>
      <c r="J10" t="s">
        <v>19</v>
      </c>
      <c r="K10" s="7">
        <f>D10-305</f>
        <v>1476239</v>
      </c>
      <c r="L10" s="7">
        <f t="shared" ref="L10:O13" si="2">E10-305</f>
        <v>1134</v>
      </c>
      <c r="M10" s="7">
        <f t="shared" si="2"/>
        <v>1804</v>
      </c>
      <c r="N10" s="7">
        <f t="shared" si="2"/>
        <v>458597</v>
      </c>
      <c r="O10" s="7">
        <f t="shared" si="2"/>
        <v>879271</v>
      </c>
    </row>
    <row r="11" spans="2:15" x14ac:dyDescent="0.2">
      <c r="C11">
        <v>298</v>
      </c>
      <c r="D11">
        <v>1500816</v>
      </c>
      <c r="E11">
        <v>1521</v>
      </c>
      <c r="F11">
        <v>2265</v>
      </c>
      <c r="G11">
        <v>1657893</v>
      </c>
      <c r="H11">
        <v>906572</v>
      </c>
      <c r="K11" s="7">
        <f t="shared" ref="K11:K13" si="3">D11-305</f>
        <v>1500511</v>
      </c>
      <c r="L11" s="7">
        <f t="shared" si="2"/>
        <v>1216</v>
      </c>
      <c r="M11" s="7">
        <f t="shared" si="2"/>
        <v>1960</v>
      </c>
      <c r="N11" s="7">
        <f t="shared" si="2"/>
        <v>1657588</v>
      </c>
      <c r="O11" s="7">
        <f t="shared" si="2"/>
        <v>906267</v>
      </c>
    </row>
    <row r="12" spans="2:15" x14ac:dyDescent="0.2">
      <c r="C12">
        <v>299</v>
      </c>
      <c r="D12">
        <v>1496490</v>
      </c>
      <c r="E12">
        <v>1399</v>
      </c>
      <c r="F12">
        <v>2099</v>
      </c>
      <c r="G12">
        <v>647231</v>
      </c>
      <c r="H12">
        <v>897123</v>
      </c>
      <c r="K12" s="7">
        <f t="shared" si="3"/>
        <v>1496185</v>
      </c>
      <c r="L12" s="7">
        <f t="shared" si="2"/>
        <v>1094</v>
      </c>
      <c r="M12" s="7">
        <f t="shared" si="2"/>
        <v>1794</v>
      </c>
      <c r="N12" s="7">
        <f t="shared" si="2"/>
        <v>646926</v>
      </c>
      <c r="O12" s="7">
        <f t="shared" si="2"/>
        <v>896818</v>
      </c>
    </row>
    <row r="13" spans="2:15" x14ac:dyDescent="0.2">
      <c r="C13">
        <v>303</v>
      </c>
      <c r="D13">
        <v>1510087</v>
      </c>
      <c r="E13">
        <v>1418</v>
      </c>
      <c r="F13">
        <v>2348</v>
      </c>
      <c r="G13">
        <v>789512</v>
      </c>
      <c r="H13">
        <v>900765</v>
      </c>
      <c r="K13" s="7">
        <f t="shared" si="3"/>
        <v>1509782</v>
      </c>
      <c r="L13" s="7">
        <f t="shared" si="2"/>
        <v>1113</v>
      </c>
      <c r="M13" s="7">
        <f t="shared" si="2"/>
        <v>2043</v>
      </c>
      <c r="N13" s="7">
        <f t="shared" si="2"/>
        <v>789207</v>
      </c>
      <c r="O13" s="7">
        <f t="shared" si="2"/>
        <v>900460</v>
      </c>
    </row>
    <row r="14" spans="2:15" x14ac:dyDescent="0.2">
      <c r="K14" s="6"/>
      <c r="L14" s="6"/>
      <c r="M14" s="6"/>
      <c r="N14" s="6"/>
      <c r="O14" s="6"/>
    </row>
    <row r="15" spans="2:15" x14ac:dyDescent="0.2">
      <c r="B15" t="s">
        <v>6</v>
      </c>
      <c r="C15">
        <v>4.4999999999999998E-2</v>
      </c>
      <c r="D15">
        <v>1.0229999999999999</v>
      </c>
      <c r="E15">
        <v>0.45100000000000001</v>
      </c>
      <c r="F15">
        <v>0.872</v>
      </c>
      <c r="G15">
        <v>0.78500000000000003</v>
      </c>
      <c r="H15">
        <v>0.98</v>
      </c>
      <c r="J15" t="s">
        <v>20</v>
      </c>
      <c r="K15" s="8">
        <f>D15-0.047</f>
        <v>0.97599999999999987</v>
      </c>
      <c r="L15" s="8">
        <f>E15-0.047</f>
        <v>0.40400000000000003</v>
      </c>
      <c r="M15" s="8">
        <f t="shared" ref="L15:O18" si="4">F15-0.047</f>
        <v>0.82499999999999996</v>
      </c>
      <c r="N15" s="8">
        <f t="shared" si="4"/>
        <v>0.73799999999999999</v>
      </c>
      <c r="O15" s="8">
        <f t="shared" si="4"/>
        <v>0.93299999999999994</v>
      </c>
    </row>
    <row r="16" spans="2:15" x14ac:dyDescent="0.2">
      <c r="C16">
        <v>4.5999999999999999E-2</v>
      </c>
      <c r="D16">
        <v>1.087</v>
      </c>
      <c r="E16">
        <v>0.50600000000000001</v>
      </c>
      <c r="F16">
        <v>0.88600000000000001</v>
      </c>
      <c r="G16">
        <v>0.69899999999999995</v>
      </c>
      <c r="H16">
        <v>0.91900000000000004</v>
      </c>
      <c r="K16" s="8">
        <f t="shared" ref="K16:K18" si="5">D16-0.047</f>
        <v>1.04</v>
      </c>
      <c r="L16" s="8">
        <f t="shared" si="4"/>
        <v>0.45900000000000002</v>
      </c>
      <c r="M16" s="8">
        <f t="shared" si="4"/>
        <v>0.83899999999999997</v>
      </c>
      <c r="N16" s="8">
        <f t="shared" si="4"/>
        <v>0.65199999999999991</v>
      </c>
      <c r="O16" s="8">
        <f t="shared" si="4"/>
        <v>0.872</v>
      </c>
    </row>
    <row r="17" spans="2:15" x14ac:dyDescent="0.2">
      <c r="C17">
        <v>4.4999999999999998E-2</v>
      </c>
      <c r="D17">
        <v>1.109</v>
      </c>
      <c r="E17">
        <v>0.48599999999999999</v>
      </c>
      <c r="F17">
        <v>0.90300000000000002</v>
      </c>
      <c r="G17">
        <v>0.749</v>
      </c>
      <c r="H17">
        <v>0.89800000000000002</v>
      </c>
      <c r="K17" s="8">
        <f t="shared" si="5"/>
        <v>1.0620000000000001</v>
      </c>
      <c r="L17" s="8">
        <f t="shared" si="4"/>
        <v>0.439</v>
      </c>
      <c r="M17" s="8">
        <f t="shared" si="4"/>
        <v>0.85599999999999998</v>
      </c>
      <c r="N17" s="8">
        <f t="shared" si="4"/>
        <v>0.70199999999999996</v>
      </c>
      <c r="O17" s="8">
        <f t="shared" si="4"/>
        <v>0.85099999999999998</v>
      </c>
    </row>
    <row r="18" spans="2:15" x14ac:dyDescent="0.2">
      <c r="C18">
        <v>5.1999999999999998E-2</v>
      </c>
      <c r="D18">
        <v>1.2010000000000001</v>
      </c>
      <c r="E18">
        <v>0.49399999999999999</v>
      </c>
      <c r="F18">
        <v>0.89200000000000002</v>
      </c>
      <c r="G18">
        <v>0.77200000000000002</v>
      </c>
      <c r="H18">
        <v>0.871</v>
      </c>
      <c r="K18" s="8">
        <f t="shared" si="5"/>
        <v>1.1540000000000001</v>
      </c>
      <c r="L18" s="8">
        <f t="shared" si="4"/>
        <v>0.44700000000000001</v>
      </c>
      <c r="M18" s="8">
        <f t="shared" si="4"/>
        <v>0.84499999999999997</v>
      </c>
      <c r="N18" s="8">
        <f t="shared" si="4"/>
        <v>0.72499999999999998</v>
      </c>
      <c r="O18" s="8">
        <f t="shared" si="4"/>
        <v>0.82399999999999995</v>
      </c>
    </row>
    <row r="19" spans="2:15" x14ac:dyDescent="0.2">
      <c r="K19" s="6"/>
      <c r="L19" s="6"/>
      <c r="M19" s="6"/>
      <c r="N19" s="6"/>
      <c r="O19" s="6"/>
    </row>
    <row r="20" spans="2:15" x14ac:dyDescent="0.2">
      <c r="J20" t="s">
        <v>13</v>
      </c>
      <c r="K20" s="9">
        <f>K5/K15</f>
        <v>91.188524590163951</v>
      </c>
      <c r="L20" s="9">
        <f>L5/L15</f>
        <v>41349.009900990095</v>
      </c>
      <c r="M20" s="9">
        <f>M5/M15</f>
        <v>82008.484848484848</v>
      </c>
      <c r="N20" s="9">
        <f t="shared" ref="N20:O20" si="6">N5/N15</f>
        <v>118715.44715447155</v>
      </c>
      <c r="O20" s="9">
        <f t="shared" si="6"/>
        <v>84.673097534833872</v>
      </c>
    </row>
    <row r="21" spans="2:15" x14ac:dyDescent="0.2">
      <c r="B21" t="s">
        <v>17</v>
      </c>
      <c r="C21" t="s">
        <v>12</v>
      </c>
      <c r="K21" s="9">
        <f t="shared" ref="K21:O23" si="7">K6/K16</f>
        <v>156.73076923076923</v>
      </c>
      <c r="L21" s="9">
        <f t="shared" si="7"/>
        <v>34583.877995642702</v>
      </c>
      <c r="M21" s="9">
        <f t="shared" si="7"/>
        <v>93460.071513706804</v>
      </c>
      <c r="N21" s="9">
        <f t="shared" si="7"/>
        <v>100127.30061349695</v>
      </c>
      <c r="O21" s="9">
        <f t="shared" si="7"/>
        <v>76.834862385321102</v>
      </c>
    </row>
    <row r="22" spans="2:15" x14ac:dyDescent="0.2">
      <c r="B22" t="s">
        <v>4</v>
      </c>
      <c r="C22" s="3">
        <f>AVERAGE(C5:C8)</f>
        <v>38</v>
      </c>
      <c r="K22" s="9">
        <f t="shared" si="7"/>
        <v>123.35216572504707</v>
      </c>
      <c r="L22" s="9">
        <f t="shared" si="7"/>
        <v>38596.810933940775</v>
      </c>
      <c r="M22" s="9">
        <f t="shared" si="7"/>
        <v>104720.79439252337</v>
      </c>
      <c r="N22" s="9">
        <f t="shared" si="7"/>
        <v>66055.555555555562</v>
      </c>
      <c r="O22" s="9">
        <f t="shared" si="7"/>
        <v>259.69447708578144</v>
      </c>
    </row>
    <row r="23" spans="2:15" x14ac:dyDescent="0.2">
      <c r="B23" t="s">
        <v>5</v>
      </c>
      <c r="C23" s="3">
        <f>AVERAGE(C10:C13)</f>
        <v>305.25</v>
      </c>
      <c r="K23" s="9">
        <f t="shared" si="7"/>
        <v>125.64991334488734</v>
      </c>
      <c r="L23" s="9">
        <f t="shared" si="7"/>
        <v>35928.411633109616</v>
      </c>
      <c r="M23" s="9">
        <f t="shared" si="7"/>
        <v>117158.57988165681</v>
      </c>
      <c r="N23" s="9">
        <f t="shared" si="7"/>
        <v>105793.10344827587</v>
      </c>
      <c r="O23" s="9">
        <f t="shared" si="7"/>
        <v>189.32038834951459</v>
      </c>
    </row>
    <row r="24" spans="2:15" x14ac:dyDescent="0.2">
      <c r="B24" t="s">
        <v>11</v>
      </c>
      <c r="C24" s="4">
        <f>AVERAGE(C15:C18)</f>
        <v>4.7E-2</v>
      </c>
      <c r="J24" t="s">
        <v>15</v>
      </c>
      <c r="K24" s="10">
        <f>AVERAGE(K20:K23)</f>
        <v>124.2303432227169</v>
      </c>
      <c r="L24" s="10">
        <f t="shared" ref="L24:O24" si="8">AVERAGE(L20:L23)</f>
        <v>37614.527615920801</v>
      </c>
      <c r="M24" s="10">
        <f t="shared" si="8"/>
        <v>99336.982659092959</v>
      </c>
      <c r="N24" s="10">
        <f t="shared" si="8"/>
        <v>97672.851692949989</v>
      </c>
      <c r="O24" s="10">
        <f t="shared" si="8"/>
        <v>152.63070633886275</v>
      </c>
    </row>
    <row r="25" spans="2:15" x14ac:dyDescent="0.2">
      <c r="J25" t="s">
        <v>16</v>
      </c>
      <c r="K25" s="10">
        <f xml:space="preserve"> (STDEV(K20:K23)/SQRT(4))</f>
        <v>13.387885831043251</v>
      </c>
      <c r="L25" s="10">
        <f t="shared" ref="L25:O25" si="9" xml:space="preserve"> (STDEV(L20:L23)/SQRT(4))</f>
        <v>1498.3063405820312</v>
      </c>
      <c r="M25" s="10">
        <f t="shared" si="9"/>
        <v>7535.5251825786918</v>
      </c>
      <c r="N25" s="10">
        <f xml:space="preserve"> (STDEV(N20:N23)/SQRT(4))</f>
        <v>11233.903472934004</v>
      </c>
      <c r="O25" s="10">
        <f t="shared" si="9"/>
        <v>43.943173841889795</v>
      </c>
    </row>
    <row r="26" spans="2:15" x14ac:dyDescent="0.2">
      <c r="K26" s="10"/>
      <c r="L26" s="10"/>
      <c r="M26" s="10"/>
      <c r="N26" s="10"/>
      <c r="O26" s="10"/>
    </row>
    <row r="27" spans="2:15" x14ac:dyDescent="0.2">
      <c r="J27" t="s">
        <v>14</v>
      </c>
      <c r="K27" s="11">
        <f>K10/K15</f>
        <v>1512539.9590163936</v>
      </c>
      <c r="L27" s="11">
        <f>L10/L15</f>
        <v>2806.9306930693069</v>
      </c>
      <c r="M27" s="11">
        <f>M10/M15</f>
        <v>2186.666666666667</v>
      </c>
      <c r="N27" s="11">
        <f>N10/N15</f>
        <v>621405.14905149047</v>
      </c>
      <c r="O27" s="11">
        <f t="shared" ref="O27" si="10">O10/O15</f>
        <v>942412.64737406222</v>
      </c>
    </row>
    <row r="28" spans="2:15" x14ac:dyDescent="0.2">
      <c r="K28" s="11">
        <f t="shared" ref="K28:O30" si="11">K11/K16</f>
        <v>1442799.0384615385</v>
      </c>
      <c r="L28" s="11">
        <f t="shared" si="11"/>
        <v>2649.2374727668844</v>
      </c>
      <c r="M28" s="11">
        <f t="shared" si="11"/>
        <v>2336.1144219308703</v>
      </c>
      <c r="N28" s="11">
        <f t="shared" si="11"/>
        <v>2542312.8834355832</v>
      </c>
      <c r="O28" s="11">
        <f t="shared" si="11"/>
        <v>1039297.0183486239</v>
      </c>
    </row>
    <row r="29" spans="2:15" x14ac:dyDescent="0.2">
      <c r="K29" s="11">
        <f t="shared" si="11"/>
        <v>1408837.099811676</v>
      </c>
      <c r="L29" s="11">
        <f t="shared" si="11"/>
        <v>2492.0273348519363</v>
      </c>
      <c r="M29" s="11">
        <f t="shared" si="11"/>
        <v>2095.7943925233644</v>
      </c>
      <c r="N29" s="11">
        <f t="shared" si="11"/>
        <v>921547.00854700862</v>
      </c>
      <c r="O29" s="11">
        <f t="shared" si="11"/>
        <v>1053840.188014101</v>
      </c>
    </row>
    <row r="30" spans="2:15" x14ac:dyDescent="0.2">
      <c r="K30" s="11">
        <f t="shared" si="11"/>
        <v>1308303.2928942805</v>
      </c>
      <c r="L30" s="11">
        <f t="shared" si="11"/>
        <v>2489.9328859060402</v>
      </c>
      <c r="M30" s="11">
        <f t="shared" si="11"/>
        <v>2417.751479289941</v>
      </c>
      <c r="N30" s="11">
        <f t="shared" si="11"/>
        <v>1088561.3793103448</v>
      </c>
      <c r="O30" s="11">
        <f t="shared" si="11"/>
        <v>1092791.2621359224</v>
      </c>
    </row>
    <row r="31" spans="2:15" x14ac:dyDescent="0.2">
      <c r="J31" t="s">
        <v>15</v>
      </c>
      <c r="K31" s="3">
        <f>AVERAGE(K27:K30)</f>
        <v>1418119.8475459721</v>
      </c>
      <c r="L31" s="3">
        <f t="shared" ref="L31:O31" si="12">AVERAGE(L27:L30)</f>
        <v>2609.5320966485419</v>
      </c>
      <c r="M31" s="3">
        <f t="shared" si="12"/>
        <v>2259.0817401027107</v>
      </c>
      <c r="N31" s="3">
        <f t="shared" si="12"/>
        <v>1293456.6050861068</v>
      </c>
      <c r="O31" s="3">
        <f t="shared" si="12"/>
        <v>1032085.2789681774</v>
      </c>
    </row>
    <row r="32" spans="2:15" x14ac:dyDescent="0.2">
      <c r="J32" t="s">
        <v>16</v>
      </c>
      <c r="K32" s="3">
        <f xml:space="preserve"> (STDEV(K27:K30)/SQRT(4))</f>
        <v>42495.161484770186</v>
      </c>
      <c r="L32" s="3">
        <f t="shared" ref="L32:O32" si="13" xml:space="preserve"> (STDEV(L27:L30)/SQRT(4))</f>
        <v>75.638428844455703</v>
      </c>
      <c r="M32" s="3">
        <f t="shared" si="13"/>
        <v>72.466556046926456</v>
      </c>
      <c r="N32" s="3">
        <f t="shared" si="13"/>
        <v>427355.62523838843</v>
      </c>
      <c r="O32" s="3">
        <f t="shared" si="13"/>
        <v>31952.676598714359</v>
      </c>
    </row>
    <row r="33" spans="11:15" x14ac:dyDescent="0.2">
      <c r="K33" s="3"/>
      <c r="L33" s="3"/>
      <c r="M33" s="3"/>
      <c r="N33" s="3"/>
      <c r="O33" s="3"/>
    </row>
    <row r="34" spans="11:15" x14ac:dyDescent="0.2">
      <c r="K34" s="3"/>
      <c r="L34" s="3"/>
      <c r="M34" s="3"/>
      <c r="N34" s="3"/>
      <c r="O34" s="3"/>
    </row>
    <row r="35" spans="11:15" x14ac:dyDescent="0.2">
      <c r="K35" s="3"/>
      <c r="L35" s="3"/>
      <c r="M35" s="3"/>
      <c r="N35" s="3"/>
      <c r="O35" s="3"/>
    </row>
    <row r="36" spans="11:15" x14ac:dyDescent="0.2">
      <c r="K36" s="3"/>
      <c r="L36" s="3"/>
      <c r="M36" s="3"/>
      <c r="N36" s="3"/>
      <c r="O3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Malcolm</dc:creator>
  <cp:lastModifiedBy>Campbell, Malcolm</cp:lastModifiedBy>
  <dcterms:created xsi:type="dcterms:W3CDTF">2022-09-17T17:19:49Z</dcterms:created>
  <dcterms:modified xsi:type="dcterms:W3CDTF">2022-09-27T12:45:00Z</dcterms:modified>
</cp:coreProperties>
</file>