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macampbell/Documents/Courses 23 - 24/Bio113 S24/Exams 113 S24/Exam 1/"/>
    </mc:Choice>
  </mc:AlternateContent>
  <xr:revisionPtr revIDLastSave="0" documentId="13_ncr:1_{39D622F5-1FDE-AE4B-BE19-C45054850B4B}" xr6:coauthVersionLast="47" xr6:coauthVersionMax="47" xr10:uidLastSave="{00000000-0000-0000-0000-000000000000}"/>
  <bookViews>
    <workbookView xWindow="3260" yWindow="2160" windowWidth="28040" windowHeight="17440" xr2:uid="{C543FAB3-3B3A-6043-A1E0-A74A152D45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K16" i="1"/>
  <c r="L16" i="1"/>
  <c r="N16" i="1"/>
  <c r="J17" i="1"/>
  <c r="K17" i="1"/>
  <c r="L17" i="1"/>
  <c r="N17" i="1"/>
  <c r="K15" i="1"/>
  <c r="L15" i="1"/>
  <c r="N15" i="1"/>
  <c r="O8" i="1"/>
  <c r="C15" i="1"/>
  <c r="D15" i="1"/>
  <c r="E15" i="1"/>
  <c r="F15" i="1"/>
  <c r="C16" i="1"/>
  <c r="D16" i="1"/>
  <c r="E16" i="1"/>
  <c r="F16" i="1"/>
  <c r="C17" i="1"/>
  <c r="D17" i="1"/>
  <c r="E17" i="1"/>
  <c r="F17" i="1"/>
  <c r="B16" i="1"/>
  <c r="B17" i="1"/>
  <c r="B15" i="1"/>
  <c r="B19" i="1"/>
  <c r="C8" i="1"/>
  <c r="D8" i="1"/>
  <c r="E8" i="1"/>
  <c r="F8" i="1"/>
  <c r="G8" i="1"/>
  <c r="B8" i="1"/>
  <c r="L18" i="1" l="1"/>
  <c r="C19" i="1"/>
  <c r="K19" i="1"/>
  <c r="C18" i="1"/>
  <c r="F18" i="1"/>
  <c r="N19" i="1"/>
  <c r="N18" i="1"/>
  <c r="M19" i="1"/>
  <c r="L19" i="1"/>
  <c r="J19" i="1"/>
  <c r="J18" i="1"/>
  <c r="K18" i="1"/>
  <c r="B18" i="1"/>
  <c r="F19" i="1"/>
  <c r="E18" i="1"/>
  <c r="E19" i="1"/>
  <c r="D18" i="1"/>
  <c r="D19" i="1"/>
</calcChain>
</file>

<file path=xl/sharedStrings.xml><?xml version="1.0" encoding="utf-8"?>
<sst xmlns="http://schemas.openxmlformats.org/spreadsheetml/2006/main" count="39" uniqueCount="17">
  <si>
    <t>GFP Data</t>
  </si>
  <si>
    <t>X1</t>
  </si>
  <si>
    <t>X2</t>
  </si>
  <si>
    <t>X3</t>
  </si>
  <si>
    <t>P</t>
  </si>
  <si>
    <t>N</t>
  </si>
  <si>
    <t>LB</t>
  </si>
  <si>
    <t>RFP Data</t>
  </si>
  <si>
    <t>Rep 1</t>
  </si>
  <si>
    <t>Rep 2</t>
  </si>
  <si>
    <t>Rep 3</t>
  </si>
  <si>
    <t>avg</t>
  </si>
  <si>
    <t>SEM</t>
  </si>
  <si>
    <t>standard error = (STDEV(data range)/SQRT(sample size))</t>
  </si>
  <si>
    <t>ratios</t>
  </si>
  <si>
    <t>OD600</t>
  </si>
  <si>
    <t>avgs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</si>
</sst>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2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165" fontId="0" fillId="0" borderId="0" xfId="0" applyNumberFormat="1"/>
    <xf numFmtId="0" fontId="3" fillId="0" borderId="0" xfId="0" applyFont="1"/>
    <xf numFmtId="0" fontId="4" fillId="0" borderId="0" xfId="0" applyFont="1"/>
    <xf numFmtId="165" fontId="4" fillId="0" borderId="0" xfId="0" applyNumberFormat="1" applyFont="1"/>
    <xf numFmtId="164" fontId="4" fillId="0" borderId="0" xfId="0" applyNumberFormat="1" applyFont="1"/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17816455155688"/>
          <c:y val="0.14265384615384616"/>
          <c:w val="0.76896066408184882"/>
          <c:h val="0.64913137173642765"/>
        </c:manualLayout>
      </c:layout>
      <c:barChart>
        <c:barDir val="col"/>
        <c:grouping val="clustered"/>
        <c:varyColors val="0"/>
        <c:ser>
          <c:idx val="0"/>
          <c:order val="0"/>
          <c:tx>
            <c:v>RFP ratios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Sheet1!$B$19:$F$19</c:f>
                <c:numCache>
                  <c:formatCode>General</c:formatCode>
                  <c:ptCount val="5"/>
                  <c:pt idx="0">
                    <c:v>3756.1460882059509</c:v>
                  </c:pt>
                  <c:pt idx="1">
                    <c:v>3100.2264129310624</c:v>
                  </c:pt>
                  <c:pt idx="2">
                    <c:v>599.66020091070459</c:v>
                  </c:pt>
                  <c:pt idx="3">
                    <c:v>669.48292789674667</c:v>
                  </c:pt>
                  <c:pt idx="4">
                    <c:v>282.07591543598926</c:v>
                  </c:pt>
                </c:numCache>
              </c:numRef>
            </c:plus>
            <c:minus>
              <c:numRef>
                <c:f>Sheet1!$B$19:$F$19</c:f>
                <c:numCache>
                  <c:formatCode>General</c:formatCode>
                  <c:ptCount val="5"/>
                  <c:pt idx="0">
                    <c:v>3756.1460882059509</c:v>
                  </c:pt>
                  <c:pt idx="1">
                    <c:v>3100.2264129310624</c:v>
                  </c:pt>
                  <c:pt idx="2">
                    <c:v>599.66020091070459</c:v>
                  </c:pt>
                  <c:pt idx="3">
                    <c:v>669.48292789674667</c:v>
                  </c:pt>
                  <c:pt idx="4">
                    <c:v>282.07591543598926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Sheet1!$B$3:$G$3</c:f>
              <c:strCache>
                <c:ptCount val="6"/>
                <c:pt idx="0">
                  <c:v>X1</c:v>
                </c:pt>
                <c:pt idx="1">
                  <c:v>X2</c:v>
                </c:pt>
                <c:pt idx="2">
                  <c:v>X3</c:v>
                </c:pt>
                <c:pt idx="3">
                  <c:v>P</c:v>
                </c:pt>
                <c:pt idx="4">
                  <c:v>N</c:v>
                </c:pt>
                <c:pt idx="5">
                  <c:v>LB</c:v>
                </c:pt>
              </c:strCache>
            </c:strRef>
          </c:cat>
          <c:val>
            <c:numRef>
              <c:f>Sheet1!$B$18:$F$18</c:f>
              <c:numCache>
                <c:formatCode>0.0</c:formatCode>
                <c:ptCount val="5"/>
                <c:pt idx="0">
                  <c:v>12948.503391277694</c:v>
                </c:pt>
                <c:pt idx="1">
                  <c:v>15687.553341571302</c:v>
                </c:pt>
                <c:pt idx="2">
                  <c:v>8119.8448897573626</c:v>
                </c:pt>
                <c:pt idx="3">
                  <c:v>36395.67612997676</c:v>
                </c:pt>
                <c:pt idx="4">
                  <c:v>2509.3740617040298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4-6844-A4CD-0CECE01A5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028847"/>
        <c:axId val="332942335"/>
      </c:barChart>
      <c:catAx>
        <c:axId val="1680288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>
                    <a:solidFill>
                      <a:schemeClr val="tx1"/>
                    </a:solidFill>
                  </a:rPr>
                  <a:t>Samples</a:t>
                </a:r>
              </a:p>
            </c:rich>
          </c:tx>
          <c:layout>
            <c:manualLayout>
              <c:xMode val="edge"/>
              <c:yMode val="edge"/>
              <c:x val="0.44745025364237279"/>
              <c:y val="0.880744577980384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942335"/>
        <c:crosses val="autoZero"/>
        <c:auto val="1"/>
        <c:lblAlgn val="ctr"/>
        <c:lblOffset val="100"/>
        <c:noMultiLvlLbl val="0"/>
      </c:catAx>
      <c:valAx>
        <c:axId val="33294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chemeClr val="tx1"/>
                    </a:solidFill>
                  </a:rPr>
                  <a:t>relative</a:t>
                </a:r>
                <a:r>
                  <a:rPr lang="en-US" sz="1800" baseline="0">
                    <a:solidFill>
                      <a:schemeClr val="tx1"/>
                    </a:solidFill>
                  </a:rPr>
                  <a:t> fluoresence</a:t>
                </a:r>
                <a:endParaRPr lang="en-US" sz="18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3.6431584880523338E-2"/>
              <c:y val="0.206426408237431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2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162131199398121"/>
          <c:y val="0.13574191035307864"/>
          <c:w val="0.73449160874434671"/>
          <c:h val="0.62002392810439333"/>
        </c:manualLayout>
      </c:layout>
      <c:barChart>
        <c:barDir val="col"/>
        <c:grouping val="clustered"/>
        <c:varyColors val="0"/>
        <c:ser>
          <c:idx val="0"/>
          <c:order val="0"/>
          <c:tx>
            <c:v>GFP ratios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Sheet1!$J$19:$N$19</c:f>
                <c:numCache>
                  <c:formatCode>General</c:formatCode>
                  <c:ptCount val="5"/>
                  <c:pt idx="0">
                    <c:v>2333.7617125660699</c:v>
                  </c:pt>
                  <c:pt idx="1">
                    <c:v>3061.0245176210001</c:v>
                  </c:pt>
                  <c:pt idx="2">
                    <c:v>3053.6247899917266</c:v>
                  </c:pt>
                  <c:pt idx="3">
                    <c:v>0</c:v>
                  </c:pt>
                  <c:pt idx="4">
                    <c:v>8629.153668069348</c:v>
                  </c:pt>
                </c:numCache>
              </c:numRef>
            </c:plus>
            <c:minus>
              <c:numRef>
                <c:f>Sheet1!$J$19:$N$19</c:f>
                <c:numCache>
                  <c:formatCode>General</c:formatCode>
                  <c:ptCount val="5"/>
                  <c:pt idx="0">
                    <c:v>2333.7617125660699</c:v>
                  </c:pt>
                  <c:pt idx="1">
                    <c:v>3061.0245176210001</c:v>
                  </c:pt>
                  <c:pt idx="2">
                    <c:v>3053.6247899917266</c:v>
                  </c:pt>
                  <c:pt idx="3">
                    <c:v>0</c:v>
                  </c:pt>
                  <c:pt idx="4">
                    <c:v>8629.153668069348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Sheet1!$J$3:$N$3</c:f>
              <c:strCache>
                <c:ptCount val="5"/>
                <c:pt idx="0">
                  <c:v>X1</c:v>
                </c:pt>
                <c:pt idx="1">
                  <c:v>X2</c:v>
                </c:pt>
                <c:pt idx="2">
                  <c:v>X3</c:v>
                </c:pt>
                <c:pt idx="3">
                  <c:v>P</c:v>
                </c:pt>
                <c:pt idx="4">
                  <c:v>N</c:v>
                </c:pt>
              </c:strCache>
            </c:strRef>
          </c:cat>
          <c:val>
            <c:numRef>
              <c:f>Sheet1!$J$18:$N$18</c:f>
              <c:numCache>
                <c:formatCode>0.0</c:formatCode>
                <c:ptCount val="5"/>
                <c:pt idx="0">
                  <c:v>4001.9588245758009</c:v>
                </c:pt>
                <c:pt idx="1">
                  <c:v>6771.003385732598</c:v>
                </c:pt>
                <c:pt idx="2">
                  <c:v>31014.894926555815</c:v>
                </c:pt>
                <c:pt idx="3">
                  <c:v>1</c:v>
                </c:pt>
                <c:pt idx="4">
                  <c:v>154650.33296504337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7-ED4E-A950-9C85D2EFD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1017103"/>
        <c:axId val="335356879"/>
      </c:barChart>
      <c:catAx>
        <c:axId val="3410171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>
                    <a:solidFill>
                      <a:schemeClr val="tx1"/>
                    </a:solidFill>
                  </a:rPr>
                  <a:t>Samples</a:t>
                </a:r>
              </a:p>
            </c:rich>
          </c:tx>
          <c:layout>
            <c:manualLayout>
              <c:xMode val="edge"/>
              <c:yMode val="edge"/>
              <c:x val="0.46015919019894502"/>
              <c:y val="0.88669068751565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356879"/>
        <c:crosses val="autoZero"/>
        <c:auto val="1"/>
        <c:lblAlgn val="ctr"/>
        <c:lblOffset val="100"/>
        <c:noMultiLvlLbl val="0"/>
      </c:catAx>
      <c:valAx>
        <c:axId val="335356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chemeClr val="tx1"/>
                    </a:solidFill>
                  </a:rPr>
                  <a:t>relative fluoresecnce</a:t>
                </a:r>
              </a:p>
            </c:rich>
          </c:tx>
          <c:layout>
            <c:manualLayout>
              <c:xMode val="edge"/>
              <c:yMode val="edge"/>
              <c:x val="4.1324647122692723E-2"/>
              <c:y val="0.167573523274255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17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939800</xdr:colOff>
      <xdr:row>22</xdr:row>
      <xdr:rowOff>76200</xdr:rowOff>
    </xdr:from>
    <xdr:to>
      <xdr:col>7</xdr:col>
      <xdr:colOff>393700</xdr:colOff>
      <xdr:row>40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D897C62-3090-2C58-BEB5-1E8CF5E2E9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387350</xdr:colOff>
      <xdr:row>22</xdr:row>
      <xdr:rowOff>101600</xdr:rowOff>
    </xdr:from>
    <xdr:to>
      <xdr:col>13</xdr:col>
      <xdr:colOff>825500</xdr:colOff>
      <xdr:row>40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FC4D8F1-DE98-1C55-A632-2F6B830DBE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7B85A-8656-D040-B333-E1048DEDE44A}">
  <dimension ref="A2:Q19"/>
  <sheetViews>
    <sheetView tabSelected="1" topLeftCell="A6" workbookViewId="0">
      <selection activeCell="K19" sqref="K19"/>
    </sheetView>
  </sheetViews>
  <sheetFormatPr baseColWidth="10" defaultRowHeight="16" x14ac:dyDescent="0.2"/>
  <cols>
    <col min="1" max="1" width="16.33203125" customWidth="1"/>
    <col min="2" max="2" width="11.83203125" bestFit="1" customWidth="1"/>
    <col min="3" max="7" width="11.1640625" bestFit="1" customWidth="1"/>
    <col min="9" max="9" width="16.1640625" customWidth="1"/>
    <col min="10" max="13" width="11" bestFit="1" customWidth="1"/>
    <col min="14" max="14" width="11.1640625" bestFit="1" customWidth="1"/>
  </cols>
  <sheetData>
    <row r="2" spans="1:17" ht="27" x14ac:dyDescent="0.35">
      <c r="B2" s="8" t="s">
        <v>7</v>
      </c>
      <c r="C2" s="8"/>
      <c r="D2" s="8"/>
      <c r="E2" s="8"/>
      <c r="F2" s="8"/>
      <c r="G2" s="8"/>
      <c r="H2" s="2"/>
      <c r="J2" s="9" t="s">
        <v>0</v>
      </c>
      <c r="K2" s="9"/>
      <c r="L2" s="9"/>
      <c r="M2" s="9"/>
      <c r="N2" s="9"/>
      <c r="O2" s="9"/>
    </row>
    <row r="3" spans="1:17" ht="22" x14ac:dyDescent="0.3">
      <c r="A3" s="5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/>
      <c r="I3" s="5"/>
      <c r="J3" s="5" t="s">
        <v>1</v>
      </c>
      <c r="K3" s="5" t="s">
        <v>2</v>
      </c>
      <c r="L3" s="5" t="s">
        <v>3</v>
      </c>
      <c r="M3" s="5" t="s">
        <v>4</v>
      </c>
      <c r="N3" s="5" t="s">
        <v>5</v>
      </c>
      <c r="O3" t="s">
        <v>6</v>
      </c>
    </row>
    <row r="4" spans="1:17" ht="22" x14ac:dyDescent="0.3">
      <c r="A4" s="5"/>
      <c r="B4" s="5"/>
      <c r="C4" s="5"/>
      <c r="D4" s="5"/>
      <c r="E4" s="5"/>
      <c r="F4" s="5"/>
      <c r="G4" s="5"/>
      <c r="H4" s="5" t="s">
        <v>16</v>
      </c>
      <c r="I4" s="5"/>
      <c r="J4" s="5"/>
      <c r="K4" s="5"/>
      <c r="L4" s="5"/>
      <c r="M4" s="5"/>
      <c r="N4" s="5"/>
      <c r="Q4" s="4" t="s">
        <v>13</v>
      </c>
    </row>
    <row r="5" spans="1:17" ht="22" x14ac:dyDescent="0.3">
      <c r="A5" s="5" t="s">
        <v>8</v>
      </c>
      <c r="B5" s="5">
        <v>7694</v>
      </c>
      <c r="C5" s="5">
        <v>18792</v>
      </c>
      <c r="D5" s="5">
        <v>8460</v>
      </c>
      <c r="E5" s="5">
        <v>30482</v>
      </c>
      <c r="F5" s="5">
        <v>2876</v>
      </c>
      <c r="G5" s="5">
        <v>134</v>
      </c>
      <c r="H5" s="5"/>
      <c r="I5" s="5" t="s">
        <v>8</v>
      </c>
      <c r="J5" s="5">
        <v>16490</v>
      </c>
      <c r="K5" s="5">
        <v>22867</v>
      </c>
      <c r="L5" s="5">
        <v>45989</v>
      </c>
      <c r="M5" s="5">
        <v>679</v>
      </c>
      <c r="N5" s="5">
        <v>170520</v>
      </c>
      <c r="O5" s="5">
        <v>16248</v>
      </c>
    </row>
    <row r="6" spans="1:17" ht="22" x14ac:dyDescent="0.3">
      <c r="A6" s="5" t="s">
        <v>9</v>
      </c>
      <c r="B6" s="5">
        <v>20652</v>
      </c>
      <c r="C6" s="5">
        <v>14989</v>
      </c>
      <c r="D6" s="5">
        <v>6983</v>
      </c>
      <c r="E6" s="5">
        <v>31873</v>
      </c>
      <c r="F6" s="5">
        <v>3162</v>
      </c>
      <c r="G6" s="5">
        <v>165</v>
      </c>
      <c r="H6" s="5"/>
      <c r="I6" s="5" t="s">
        <v>9</v>
      </c>
      <c r="J6" s="5">
        <v>20893</v>
      </c>
      <c r="K6" s="5">
        <v>30781</v>
      </c>
      <c r="L6" s="5">
        <v>50432</v>
      </c>
      <c r="M6" s="5">
        <v>329</v>
      </c>
      <c r="N6" s="5">
        <v>164965</v>
      </c>
      <c r="O6" s="5">
        <v>17539</v>
      </c>
    </row>
    <row r="7" spans="1:17" ht="22" x14ac:dyDescent="0.3">
      <c r="A7" s="5" t="s">
        <v>10</v>
      </c>
      <c r="B7" s="5">
        <v>11769</v>
      </c>
      <c r="C7" s="5">
        <v>13863</v>
      </c>
      <c r="D7" s="5">
        <v>9724</v>
      </c>
      <c r="E7" s="5">
        <v>29865</v>
      </c>
      <c r="F7" s="5">
        <v>1987</v>
      </c>
      <c r="G7" s="5">
        <v>149</v>
      </c>
      <c r="H7" s="5"/>
      <c r="I7" s="5" t="s">
        <v>10</v>
      </c>
      <c r="J7" s="5">
        <v>25870</v>
      </c>
      <c r="K7" s="5">
        <v>18467</v>
      </c>
      <c r="L7" s="5">
        <v>47625</v>
      </c>
      <c r="M7" s="5">
        <v>184</v>
      </c>
      <c r="N7" s="5">
        <v>177479</v>
      </c>
      <c r="O7" s="5">
        <v>17025</v>
      </c>
    </row>
    <row r="8" spans="1:17" ht="22" x14ac:dyDescent="0.3">
      <c r="A8" s="5" t="s">
        <v>11</v>
      </c>
      <c r="B8" s="6">
        <f>AVERAGE(B5:B7)</f>
        <v>13371.666666666666</v>
      </c>
      <c r="C8" s="6">
        <f t="shared" ref="C8:G8" si="0">AVERAGE(C5:C7)</f>
        <v>15881.333333333334</v>
      </c>
      <c r="D8" s="6">
        <f t="shared" si="0"/>
        <v>8389</v>
      </c>
      <c r="E8" s="6">
        <f t="shared" si="0"/>
        <v>30740</v>
      </c>
      <c r="F8" s="6">
        <f t="shared" si="0"/>
        <v>2675</v>
      </c>
      <c r="G8" s="6">
        <f t="shared" si="0"/>
        <v>149.33333333333334</v>
      </c>
      <c r="H8" s="6"/>
      <c r="I8" s="6"/>
      <c r="J8" s="6"/>
      <c r="K8" s="6"/>
      <c r="L8" s="6"/>
      <c r="M8" s="6"/>
      <c r="N8" s="6"/>
      <c r="O8" s="3">
        <f>AVERAGE(O5:O7)</f>
        <v>16937.333333333332</v>
      </c>
    </row>
    <row r="9" spans="1:17" ht="27" x14ac:dyDescent="0.35">
      <c r="A9" s="1"/>
      <c r="B9" s="10" t="s">
        <v>15</v>
      </c>
      <c r="C9" s="10"/>
      <c r="D9" s="10"/>
      <c r="E9" s="10"/>
      <c r="F9" s="10"/>
      <c r="G9" s="10"/>
      <c r="I9" s="1"/>
    </row>
    <row r="10" spans="1:17" ht="22" x14ac:dyDescent="0.3">
      <c r="A10" s="5" t="s">
        <v>8</v>
      </c>
      <c r="B10" s="7">
        <v>0.98699999999999999</v>
      </c>
      <c r="C10" s="7">
        <v>0.89700000000000002</v>
      </c>
      <c r="D10" s="7">
        <v>0.94199999999999995</v>
      </c>
      <c r="E10" s="7">
        <v>0.879</v>
      </c>
      <c r="F10" s="7">
        <v>1.0529999999999999</v>
      </c>
      <c r="G10" s="7">
        <v>4.4999999999999998E-2</v>
      </c>
      <c r="H10" s="5"/>
      <c r="I10" s="5"/>
      <c r="J10" s="5"/>
      <c r="K10" s="5"/>
      <c r="L10" s="5"/>
      <c r="M10" s="5"/>
      <c r="N10" s="5"/>
    </row>
    <row r="11" spans="1:17" ht="22" x14ac:dyDescent="0.3">
      <c r="A11" s="5" t="s">
        <v>9</v>
      </c>
      <c r="B11" s="7">
        <v>1.054</v>
      </c>
      <c r="C11" s="7">
        <v>1.2010000000000001</v>
      </c>
      <c r="D11" s="7">
        <v>0.98899999999999999</v>
      </c>
      <c r="E11" s="7">
        <v>0.94499999999999995</v>
      </c>
      <c r="F11" s="7">
        <v>1.095</v>
      </c>
      <c r="G11" s="7">
        <v>4.4999999999999998E-2</v>
      </c>
      <c r="H11" s="5"/>
      <c r="I11" s="5"/>
      <c r="J11" s="5"/>
      <c r="K11" s="5"/>
      <c r="L11" s="5"/>
      <c r="M11" s="5"/>
      <c r="N11" s="5"/>
    </row>
    <row r="12" spans="1:17" ht="22" x14ac:dyDescent="0.3">
      <c r="A12" s="5" t="s">
        <v>10</v>
      </c>
      <c r="B12" s="7">
        <v>1.1499999999999999</v>
      </c>
      <c r="C12" s="7">
        <v>1.1559999999999999</v>
      </c>
      <c r="D12" s="7">
        <v>1.264</v>
      </c>
      <c r="E12" s="7">
        <v>0.83599999999999997</v>
      </c>
      <c r="F12" s="7">
        <v>0.98599999999999999</v>
      </c>
      <c r="G12" s="7">
        <v>4.4999999999999998E-2</v>
      </c>
      <c r="H12" s="5"/>
      <c r="I12" s="5"/>
      <c r="J12" s="5"/>
      <c r="K12" s="5"/>
      <c r="L12" s="5"/>
      <c r="M12" s="5"/>
      <c r="N12" s="5"/>
    </row>
    <row r="13" spans="1:17" ht="22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7" ht="22" x14ac:dyDescent="0.3">
      <c r="A14" s="5" t="s">
        <v>14</v>
      </c>
      <c r="B14" s="5"/>
      <c r="C14" s="5"/>
      <c r="D14" s="5"/>
      <c r="E14" s="5"/>
      <c r="F14" s="5"/>
      <c r="G14" s="5"/>
      <c r="H14" s="5"/>
      <c r="I14" s="5" t="s">
        <v>14</v>
      </c>
      <c r="J14" s="5"/>
      <c r="K14" s="5"/>
      <c r="L14" s="5"/>
      <c r="M14" s="5"/>
      <c r="N14" s="5"/>
    </row>
    <row r="15" spans="1:17" ht="22" x14ac:dyDescent="0.3">
      <c r="A15" s="5" t="s">
        <v>8</v>
      </c>
      <c r="B15" s="6">
        <f>(B5-149)/(B10-0.045)</f>
        <v>8009.5541401273886</v>
      </c>
      <c r="C15" s="6">
        <f t="shared" ref="C15:F15" si="1">(C5-149)/(C10-0.045)</f>
        <v>21881.455399061033</v>
      </c>
      <c r="D15" s="6">
        <f t="shared" si="1"/>
        <v>9265.328874024528</v>
      </c>
      <c r="E15" s="6">
        <f t="shared" si="1"/>
        <v>36370.503597122304</v>
      </c>
      <c r="F15" s="6">
        <f t="shared" si="1"/>
        <v>2705.3571428571427</v>
      </c>
      <c r="G15" s="5"/>
      <c r="H15" s="5"/>
      <c r="I15" s="5" t="s">
        <v>8</v>
      </c>
      <c r="J15" s="6">
        <v>1</v>
      </c>
      <c r="K15" s="6">
        <f t="shared" ref="K15:N15" si="2">(K5-16937)/(C10-0.045)</f>
        <v>6960.0938967136153</v>
      </c>
      <c r="L15" s="6">
        <f t="shared" si="2"/>
        <v>32387.959866220739</v>
      </c>
      <c r="M15" s="6">
        <v>1</v>
      </c>
      <c r="N15" s="6">
        <f t="shared" si="2"/>
        <v>152364.08730158731</v>
      </c>
    </row>
    <row r="16" spans="1:17" ht="22" x14ac:dyDescent="0.3">
      <c r="A16" s="5" t="s">
        <v>9</v>
      </c>
      <c r="B16" s="6">
        <f t="shared" ref="B16:F17" si="3">(B6-149)/(B11-0.045)</f>
        <v>20320.1189296333</v>
      </c>
      <c r="C16" s="6">
        <f t="shared" si="3"/>
        <v>12837.370242214531</v>
      </c>
      <c r="D16" s="6">
        <f t="shared" si="3"/>
        <v>7239.406779661017</v>
      </c>
      <c r="E16" s="6">
        <f t="shared" si="3"/>
        <v>35248.888888888891</v>
      </c>
      <c r="F16" s="6">
        <f t="shared" si="3"/>
        <v>2869.5238095238092</v>
      </c>
      <c r="G16" s="5"/>
      <c r="H16" s="5"/>
      <c r="I16" s="5" t="s">
        <v>9</v>
      </c>
      <c r="J16" s="6">
        <f t="shared" ref="J16:J17" si="4">(J6-16937)/(B11-0.045)</f>
        <v>3920.7135777998014</v>
      </c>
      <c r="K16" s="6">
        <f t="shared" ref="K16:K17" si="5">(K6-16937)/(C11-0.045)</f>
        <v>11975.778546712801</v>
      </c>
      <c r="L16" s="6">
        <f t="shared" ref="L16:L17" si="6">(L6-16937)/(D11-0.045)</f>
        <v>35481.991525423728</v>
      </c>
      <c r="M16" s="6">
        <v>1</v>
      </c>
      <c r="N16" s="6">
        <f t="shared" ref="N16:N17" si="7">(N6-16937)/(F11-0.045)</f>
        <v>140979.0476190476</v>
      </c>
    </row>
    <row r="17" spans="1:14" ht="22" x14ac:dyDescent="0.3">
      <c r="A17" s="5" t="s">
        <v>10</v>
      </c>
      <c r="B17" s="6">
        <f t="shared" si="3"/>
        <v>10515.837104072398</v>
      </c>
      <c r="C17" s="6">
        <f t="shared" si="3"/>
        <v>12343.834383438343</v>
      </c>
      <c r="D17" s="6">
        <f t="shared" si="3"/>
        <v>7854.7990155865455</v>
      </c>
      <c r="E17" s="6">
        <f t="shared" si="3"/>
        <v>37567.635903919094</v>
      </c>
      <c r="F17" s="6">
        <f t="shared" si="3"/>
        <v>1953.2412327311372</v>
      </c>
      <c r="G17" s="5"/>
      <c r="H17" s="5"/>
      <c r="I17" s="5" t="s">
        <v>10</v>
      </c>
      <c r="J17" s="6">
        <f t="shared" si="4"/>
        <v>8084.1628959276022</v>
      </c>
      <c r="K17" s="6">
        <f t="shared" si="5"/>
        <v>1377.1377137713771</v>
      </c>
      <c r="L17" s="6">
        <f t="shared" si="6"/>
        <v>25174.733388022967</v>
      </c>
      <c r="M17" s="6">
        <v>1</v>
      </c>
      <c r="N17" s="6">
        <f t="shared" si="7"/>
        <v>170607.86397449524</v>
      </c>
    </row>
    <row r="18" spans="1:14" ht="22" x14ac:dyDescent="0.3">
      <c r="A18" s="5" t="s">
        <v>11</v>
      </c>
      <c r="B18" s="6">
        <f>AVERAGE(B15:B17)</f>
        <v>12948.503391277694</v>
      </c>
      <c r="C18" s="6">
        <f t="shared" ref="C18:F18" si="8">AVERAGE(C15:C17)</f>
        <v>15687.553341571302</v>
      </c>
      <c r="D18" s="6">
        <f t="shared" si="8"/>
        <v>8119.8448897573626</v>
      </c>
      <c r="E18" s="6">
        <f t="shared" si="8"/>
        <v>36395.67612997676</v>
      </c>
      <c r="F18" s="6">
        <f t="shared" si="8"/>
        <v>2509.3740617040298</v>
      </c>
      <c r="G18" s="5"/>
      <c r="H18" s="5"/>
      <c r="I18" s="5" t="s">
        <v>11</v>
      </c>
      <c r="J18" s="6">
        <f>AVERAGE(J15:J17)</f>
        <v>4001.9588245758009</v>
      </c>
      <c r="K18" s="6">
        <f t="shared" ref="K18:N18" si="9">AVERAGE(K15:K17)</f>
        <v>6771.003385732598</v>
      </c>
      <c r="L18" s="6">
        <f t="shared" si="9"/>
        <v>31014.894926555815</v>
      </c>
      <c r="M18" s="6">
        <v>1</v>
      </c>
      <c r="N18" s="6">
        <f t="shared" si="9"/>
        <v>154650.33296504337</v>
      </c>
    </row>
    <row r="19" spans="1:14" ht="22" x14ac:dyDescent="0.3">
      <c r="A19" s="5" t="s">
        <v>12</v>
      </c>
      <c r="B19" s="6">
        <f>(STDEV(B15:B17)/SQRT(3))</f>
        <v>3756.1460882059509</v>
      </c>
      <c r="C19" s="6">
        <f t="shared" ref="C19:F19" si="10">(STDEV(C15:C17)/SQRT(3))</f>
        <v>3100.2264129310624</v>
      </c>
      <c r="D19" s="6">
        <f t="shared" si="10"/>
        <v>599.66020091070459</v>
      </c>
      <c r="E19" s="6">
        <f t="shared" si="10"/>
        <v>669.48292789674667</v>
      </c>
      <c r="F19" s="6">
        <f t="shared" si="10"/>
        <v>282.07591543598926</v>
      </c>
      <c r="G19" s="5"/>
      <c r="H19" s="5"/>
      <c r="I19" s="5" t="s">
        <v>12</v>
      </c>
      <c r="J19" s="6">
        <f>STDEV(J15:J17)/SQRT(3)</f>
        <v>2333.7617125660699</v>
      </c>
      <c r="K19" s="6">
        <f t="shared" ref="K19:N19" si="11">STDEV(K15:K17)/SQRT(3)</f>
        <v>3061.0245176210001</v>
      </c>
      <c r="L19" s="6">
        <f t="shared" si="11"/>
        <v>3053.6247899917266</v>
      </c>
      <c r="M19" s="6">
        <f t="shared" si="11"/>
        <v>0</v>
      </c>
      <c r="N19" s="6">
        <f t="shared" si="11"/>
        <v>8629.153668069348</v>
      </c>
    </row>
  </sheetData>
  <mergeCells count="3">
    <mergeCell ref="B2:G2"/>
    <mergeCell ref="J2:O2"/>
    <mergeCell ref="B9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Campbell, Malcolm</dc:creator>
  <cp:lastModifiedBy>Campbell, Malcolm</cp:lastModifiedBy>
  <dcterms:created xsi:type="dcterms:W3CDTF">2024-02-04T15:32:52Z</dcterms:created>
  <dcterms:modified xsi:type="dcterms:W3CDTF">2024-02-12T14:25:29Z</dcterms:modified>
</cp:coreProperties>
</file>